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ell\Desktop\Preliminarz 2025\druki na strone\"/>
    </mc:Choice>
  </mc:AlternateContent>
  <xr:revisionPtr revIDLastSave="0" documentId="8_{DF1D0931-744B-4BA7-8BC7-9F577C2F11E7}" xr6:coauthVersionLast="47" xr6:coauthVersionMax="47" xr10:uidLastSave="{00000000-0000-0000-0000-000000000000}"/>
  <bookViews>
    <workbookView xWindow="-120" yWindow="-120" windowWidth="29040" windowHeight="15840" tabRatio="806" firstSheet="2" activeTab="3" xr2:uid="{00000000-000D-0000-FFFF-FFFF00000000}"/>
  </bookViews>
  <sheets>
    <sheet name="Arkusz2" sheetId="1" state="hidden" r:id="rId1"/>
    <sheet name="Arkusz3" sheetId="2" state="hidden" r:id="rId2"/>
    <sheet name="Instrukcja" sheetId="3" r:id="rId3"/>
    <sheet name="Pob" sheetId="4" r:id="rId4"/>
    <sheet name="K1" sheetId="5" r:id="rId5"/>
    <sheet name="K2" sheetId="6" r:id="rId6"/>
    <sheet name="K3" sheetId="7" r:id="rId7"/>
    <sheet name="K4" sheetId="8" r:id="rId8"/>
    <sheet name="K5" sheetId="9" r:id="rId9"/>
    <sheet name="K6" sheetId="10" r:id="rId10"/>
    <sheet name="K7" sheetId="11" r:id="rId11"/>
    <sheet name="K8" sheetId="12" r:id="rId12"/>
    <sheet name="Wp1" sheetId="13" r:id="rId13"/>
    <sheet name="Wp2" sheetId="14" r:id="rId14"/>
    <sheet name="Wp3" sheetId="15" r:id="rId15"/>
    <sheet name="Wp4" sheetId="16" r:id="rId16"/>
    <sheet name="Wp5" sheetId="17" r:id="rId17"/>
    <sheet name="Wp6" sheetId="18" r:id="rId18"/>
    <sheet name="Wp7" sheetId="19" r:id="rId19"/>
    <sheet name="Wp8" sheetId="20" r:id="rId20"/>
    <sheet name="Spec kon" sheetId="21" r:id="rId21"/>
    <sheet name="Całość" sheetId="22" r:id="rId22"/>
  </sheets>
  <definedNames>
    <definedName name="_xlnm._FilterDatabase" localSheetId="21" hidden="1">Całość!$A$9:$AE$9</definedName>
    <definedName name="_xlnm.Print_Area" localSheetId="3">Pob!$A$1:$Y$54</definedName>
    <definedName name="_xlnm.Print_Area" localSheetId="20">'Spec kon'!$A$1:$I$52</definedName>
    <definedName name="_xlnm.Print_Area" localSheetId="12">'Wp1'!$A$1:$G$58</definedName>
    <definedName name="_xlnm.Print_Area" localSheetId="13">'Wp2'!$A$1:$G$58</definedName>
    <definedName name="_xlnm.Print_Area" localSheetId="14">'Wp3'!$A$1:$G$58</definedName>
    <definedName name="_xlnm.Print_Area" localSheetId="15">'Wp4'!$A$1:$G$58</definedName>
    <definedName name="_xlnm.Print_Area" localSheetId="16">'Wp5'!$A$1:$G$58</definedName>
    <definedName name="_xlnm.Print_Area" localSheetId="17">'Wp6'!$A$1:$G$58</definedName>
    <definedName name="_xlnm.Print_Area" localSheetId="18">'Wp7'!$A$1:$G$58</definedName>
    <definedName name="_xlnm.Print_Area" localSheetId="19">'Wp8'!$A$1:$G$58</definedName>
    <definedName name="_xlnm.Print_Titles" localSheetId="21">Całość!$1:$9</definedName>
  </definedNames>
  <calcPr calcId="181029"/>
</workbook>
</file>

<file path=xl/calcChain.xml><?xml version="1.0" encoding="utf-8"?>
<calcChain xmlns="http://schemas.openxmlformats.org/spreadsheetml/2006/main">
  <c r="F51" i="20" l="1"/>
  <c r="F52" i="20" s="1"/>
  <c r="F51" i="19"/>
  <c r="F52" i="19" s="1"/>
  <c r="F51" i="18"/>
  <c r="F52" i="18" s="1"/>
  <c r="F51" i="17"/>
  <c r="F52" i="17" s="1"/>
  <c r="F51" i="16"/>
  <c r="F52" i="16" s="1"/>
  <c r="F51" i="15"/>
  <c r="F52" i="15" s="1"/>
  <c r="F51" i="14"/>
  <c r="F52" i="14" s="1"/>
  <c r="E39" i="21"/>
  <c r="V46" i="4"/>
  <c r="U46" i="4"/>
  <c r="T46" i="4"/>
  <c r="S46" i="4"/>
  <c r="R46" i="4"/>
  <c r="Q46" i="4"/>
  <c r="P46" i="4"/>
  <c r="V41" i="4"/>
  <c r="U41" i="4"/>
  <c r="T41" i="4"/>
  <c r="S41" i="4"/>
  <c r="R41" i="4"/>
  <c r="Q41" i="4"/>
  <c r="P41" i="4"/>
  <c r="V35" i="4"/>
  <c r="U35" i="4"/>
  <c r="T35" i="4"/>
  <c r="S35" i="4"/>
  <c r="R35" i="4"/>
  <c r="Q35" i="4"/>
  <c r="AD23" i="5" l="1"/>
  <c r="AD10" i="22" l="1"/>
  <c r="AD11" i="22"/>
  <c r="P268" i="22"/>
  <c r="T268" i="22"/>
  <c r="X268" i="22"/>
  <c r="G268" i="22"/>
  <c r="O269" i="22"/>
  <c r="S268" i="22"/>
  <c r="AA268" i="22"/>
  <c r="AD13" i="22"/>
  <c r="J268" i="22"/>
  <c r="N268" i="22"/>
  <c r="V268" i="22"/>
  <c r="Z268" i="22"/>
  <c r="Z269" i="22" s="1"/>
  <c r="AD14" i="22"/>
  <c r="M269" i="22"/>
  <c r="AD15" i="22"/>
  <c r="AD17" i="22"/>
  <c r="AD18" i="22"/>
  <c r="AD19" i="22"/>
  <c r="AD21" i="22"/>
  <c r="AD22" i="22"/>
  <c r="AD23" i="22"/>
  <c r="AD25" i="22"/>
  <c r="AD26" i="22"/>
  <c r="AD27" i="22"/>
  <c r="AD29" i="22"/>
  <c r="AD30" i="22"/>
  <c r="AD31" i="22"/>
  <c r="AD33" i="22"/>
  <c r="AD34" i="22"/>
  <c r="AD35" i="22"/>
  <c r="AD37" i="22"/>
  <c r="AD38" i="22"/>
  <c r="AD39" i="22"/>
  <c r="AD41" i="22"/>
  <c r="AD42" i="22"/>
  <c r="AD43" i="22"/>
  <c r="AD45" i="22"/>
  <c r="AD46" i="22"/>
  <c r="AD47" i="22"/>
  <c r="AD49" i="22"/>
  <c r="AD50" i="22"/>
  <c r="AD51" i="22"/>
  <c r="AD53" i="22"/>
  <c r="AD54" i="22"/>
  <c r="AD55" i="22"/>
  <c r="AD57" i="22"/>
  <c r="AD58" i="22"/>
  <c r="AD59" i="22"/>
  <c r="AD61" i="22"/>
  <c r="AD62" i="22"/>
  <c r="AD63" i="22"/>
  <c r="AD65" i="22"/>
  <c r="AD66" i="22"/>
  <c r="AD67" i="22"/>
  <c r="AD69" i="22"/>
  <c r="AD70" i="22"/>
  <c r="AD71" i="22"/>
  <c r="AD73" i="22"/>
  <c r="AD74" i="22"/>
  <c r="AD75" i="22"/>
  <c r="AD77" i="22"/>
  <c r="AD78" i="22"/>
  <c r="AD79" i="22"/>
  <c r="AD81" i="22"/>
  <c r="AD82" i="22"/>
  <c r="AD83" i="22"/>
  <c r="AD85" i="22"/>
  <c r="AD86" i="22"/>
  <c r="AD87" i="22"/>
  <c r="AD89" i="22"/>
  <c r="AD90" i="22"/>
  <c r="AD91" i="22"/>
  <c r="AD93" i="22"/>
  <c r="AD94" i="22"/>
  <c r="AD95" i="22"/>
  <c r="AD97" i="22"/>
  <c r="AD98" i="22"/>
  <c r="AD99" i="22"/>
  <c r="AD101" i="22"/>
  <c r="AD102" i="22"/>
  <c r="AD103" i="22"/>
  <c r="AD105" i="22"/>
  <c r="AD106" i="22"/>
  <c r="AD107" i="22"/>
  <c r="AD109" i="22"/>
  <c r="AD110" i="22"/>
  <c r="AD111" i="22"/>
  <c r="AD113" i="22"/>
  <c r="AD114" i="22"/>
  <c r="AD115" i="22"/>
  <c r="AD117" i="22"/>
  <c r="AD118" i="22"/>
  <c r="AD119" i="22"/>
  <c r="AD121" i="22"/>
  <c r="AD122" i="22"/>
  <c r="AD123" i="22"/>
  <c r="AD125" i="22"/>
  <c r="AD126" i="22"/>
  <c r="AD127" i="22"/>
  <c r="AD129" i="22"/>
  <c r="AD130" i="22"/>
  <c r="AD131" i="22"/>
  <c r="AD133" i="22"/>
  <c r="AD134" i="22"/>
  <c r="AD135" i="22"/>
  <c r="AD137" i="22"/>
  <c r="AD138" i="22"/>
  <c r="AD139" i="22"/>
  <c r="AD141" i="22"/>
  <c r="AD142" i="22"/>
  <c r="AD143" i="22"/>
  <c r="AD145" i="22"/>
  <c r="AD146" i="22"/>
  <c r="AD147" i="22"/>
  <c r="AD149" i="22"/>
  <c r="AD150" i="22"/>
  <c r="AD151" i="22"/>
  <c r="AD153" i="22"/>
  <c r="AD154" i="22"/>
  <c r="AD155" i="22"/>
  <c r="AD157" i="22"/>
  <c r="AD158" i="22"/>
  <c r="AD159" i="22"/>
  <c r="AD161" i="22"/>
  <c r="AD162" i="22"/>
  <c r="AD163" i="22"/>
  <c r="AD165" i="22"/>
  <c r="AD166" i="22"/>
  <c r="AD167" i="22"/>
  <c r="AD169" i="22"/>
  <c r="AD170" i="22"/>
  <c r="AD171" i="22"/>
  <c r="AD173" i="22"/>
  <c r="AD174" i="22"/>
  <c r="AD175" i="22"/>
  <c r="AD177" i="22"/>
  <c r="AD178" i="22"/>
  <c r="AD179" i="22"/>
  <c r="AD181" i="22"/>
  <c r="AD182" i="22"/>
  <c r="AD183" i="22"/>
  <c r="AD185" i="22"/>
  <c r="AD186" i="22"/>
  <c r="AD187" i="22"/>
  <c r="AD189" i="22"/>
  <c r="AD190" i="22"/>
  <c r="AD191" i="22"/>
  <c r="AD193" i="22"/>
  <c r="AD194" i="22"/>
  <c r="AD195" i="22"/>
  <c r="AD197" i="22"/>
  <c r="AD198" i="22"/>
  <c r="AD199" i="22"/>
  <c r="AD201" i="22"/>
  <c r="AD202" i="22"/>
  <c r="AD203" i="22"/>
  <c r="AD205" i="22"/>
  <c r="AD206" i="22"/>
  <c r="AD207" i="22"/>
  <c r="AD209" i="22"/>
  <c r="AD210" i="22"/>
  <c r="AD211" i="22"/>
  <c r="AD213" i="22"/>
  <c r="AD214" i="22"/>
  <c r="AD215" i="22"/>
  <c r="AD217" i="22"/>
  <c r="AD218" i="22"/>
  <c r="AD219" i="22"/>
  <c r="AD221" i="22"/>
  <c r="AD222" i="22"/>
  <c r="AD223" i="22"/>
  <c r="AD225" i="22"/>
  <c r="AD226" i="22"/>
  <c r="AD227" i="22"/>
  <c r="AD229" i="22"/>
  <c r="AD230" i="22"/>
  <c r="AD231" i="22"/>
  <c r="AD233" i="22"/>
  <c r="AD234" i="22"/>
  <c r="AD235" i="22"/>
  <c r="AD237" i="22"/>
  <c r="AD238" i="22"/>
  <c r="AD239" i="22"/>
  <c r="AD241" i="22"/>
  <c r="AD242" i="22"/>
  <c r="AD243" i="22"/>
  <c r="AD245" i="22"/>
  <c r="AD246" i="22"/>
  <c r="AD247" i="22"/>
  <c r="AD249" i="22"/>
  <c r="I268" i="22"/>
  <c r="Q268" i="22"/>
  <c r="U268" i="22"/>
  <c r="AC268" i="22"/>
  <c r="AD10" i="5"/>
  <c r="AD16" i="22"/>
  <c r="AD12" i="22"/>
  <c r="D42" i="20"/>
  <c r="D35" i="19"/>
  <c r="F35" i="19" s="1"/>
  <c r="E51" i="20"/>
  <c r="E47" i="20"/>
  <c r="E46" i="20"/>
  <c r="E41" i="20"/>
  <c r="E40" i="20"/>
  <c r="E39" i="20"/>
  <c r="E35" i="20"/>
  <c r="E34" i="20"/>
  <c r="E31" i="20"/>
  <c r="E28" i="20"/>
  <c r="E27" i="20"/>
  <c r="E26" i="20"/>
  <c r="E25" i="20"/>
  <c r="E24" i="20"/>
  <c r="E21" i="20"/>
  <c r="E20" i="20"/>
  <c r="E19" i="20"/>
  <c r="E18" i="20"/>
  <c r="E15" i="20"/>
  <c r="E14" i="20"/>
  <c r="E13" i="20"/>
  <c r="E12" i="20"/>
  <c r="E11" i="20"/>
  <c r="E10" i="20"/>
  <c r="E9" i="20"/>
  <c r="E51" i="19"/>
  <c r="E47" i="19"/>
  <c r="E46" i="19"/>
  <c r="E41" i="19"/>
  <c r="E40" i="19"/>
  <c r="E39" i="19"/>
  <c r="E35" i="19"/>
  <c r="E34" i="19"/>
  <c r="E31" i="19"/>
  <c r="E28" i="19"/>
  <c r="E27" i="19"/>
  <c r="E26" i="19"/>
  <c r="E25" i="19"/>
  <c r="E24" i="19"/>
  <c r="E21" i="19"/>
  <c r="E20" i="19"/>
  <c r="E19" i="19"/>
  <c r="E18" i="19"/>
  <c r="E15" i="19"/>
  <c r="E14" i="19"/>
  <c r="E13" i="19"/>
  <c r="E12" i="19"/>
  <c r="E11" i="19"/>
  <c r="E10" i="19"/>
  <c r="E9" i="19"/>
  <c r="E51" i="18"/>
  <c r="E47" i="18"/>
  <c r="E46" i="18"/>
  <c r="E41" i="18"/>
  <c r="E40" i="18"/>
  <c r="E39" i="18"/>
  <c r="E35" i="18"/>
  <c r="E34" i="18"/>
  <c r="E31" i="18"/>
  <c r="E28" i="18"/>
  <c r="E27" i="18"/>
  <c r="E26" i="18"/>
  <c r="E25" i="18"/>
  <c r="E24" i="18"/>
  <c r="E21" i="18"/>
  <c r="E20" i="18"/>
  <c r="E19" i="18"/>
  <c r="E18" i="18"/>
  <c r="E15" i="18"/>
  <c r="E14" i="18"/>
  <c r="E13" i="18"/>
  <c r="E12" i="18"/>
  <c r="E11" i="18"/>
  <c r="E10" i="18"/>
  <c r="E9" i="18"/>
  <c r="E51" i="17"/>
  <c r="E47" i="17"/>
  <c r="E46" i="17"/>
  <c r="E41" i="17"/>
  <c r="E40" i="17"/>
  <c r="E39" i="17"/>
  <c r="E35" i="17"/>
  <c r="E34" i="17"/>
  <c r="E31" i="17"/>
  <c r="E28" i="17"/>
  <c r="E27" i="17"/>
  <c r="E26" i="17"/>
  <c r="E25" i="17"/>
  <c r="E24" i="17"/>
  <c r="E21" i="17"/>
  <c r="E20" i="17"/>
  <c r="E19" i="17"/>
  <c r="E18" i="17"/>
  <c r="E15" i="17"/>
  <c r="E14" i="17"/>
  <c r="E13" i="17"/>
  <c r="E12" i="17"/>
  <c r="E11" i="17"/>
  <c r="E10" i="17"/>
  <c r="E9" i="17"/>
  <c r="E51" i="16"/>
  <c r="E47" i="16"/>
  <c r="E46" i="16"/>
  <c r="E41" i="16"/>
  <c r="E40" i="16"/>
  <c r="E39" i="16"/>
  <c r="E35" i="16"/>
  <c r="E34" i="16"/>
  <c r="E31" i="16"/>
  <c r="E28" i="16"/>
  <c r="E27" i="16"/>
  <c r="E26" i="16"/>
  <c r="E25" i="16"/>
  <c r="E24" i="16"/>
  <c r="E21" i="16"/>
  <c r="E20" i="16"/>
  <c r="E19" i="16"/>
  <c r="E18" i="16"/>
  <c r="E15" i="16"/>
  <c r="E14" i="16"/>
  <c r="E13" i="16"/>
  <c r="E12" i="16"/>
  <c r="E11" i="16"/>
  <c r="E10" i="16"/>
  <c r="E9" i="16"/>
  <c r="E51" i="15"/>
  <c r="E47" i="15"/>
  <c r="E46" i="15"/>
  <c r="E41" i="15"/>
  <c r="E40" i="15"/>
  <c r="E39" i="15"/>
  <c r="E35" i="15"/>
  <c r="E34" i="15"/>
  <c r="E31" i="15"/>
  <c r="E28" i="15"/>
  <c r="E27" i="15"/>
  <c r="E26" i="15"/>
  <c r="E25" i="15"/>
  <c r="E24" i="15"/>
  <c r="E21" i="15"/>
  <c r="E20" i="15"/>
  <c r="E19" i="15"/>
  <c r="E18" i="15"/>
  <c r="E15" i="15"/>
  <c r="E14" i="15"/>
  <c r="E13" i="15"/>
  <c r="E12" i="15"/>
  <c r="E11" i="15"/>
  <c r="E10" i="15"/>
  <c r="E9" i="15"/>
  <c r="E51" i="14"/>
  <c r="E47" i="14"/>
  <c r="E46" i="14"/>
  <c r="E41" i="14"/>
  <c r="E40" i="14"/>
  <c r="E39" i="14"/>
  <c r="E35" i="14"/>
  <c r="E34" i="14"/>
  <c r="E31" i="14"/>
  <c r="E28" i="14"/>
  <c r="E27" i="14"/>
  <c r="E26" i="14"/>
  <c r="E25" i="14"/>
  <c r="E24" i="14"/>
  <c r="E21" i="14"/>
  <c r="E20" i="14"/>
  <c r="E19" i="14"/>
  <c r="E18" i="14"/>
  <c r="E15" i="14"/>
  <c r="E14" i="14"/>
  <c r="E13" i="14"/>
  <c r="E12" i="14"/>
  <c r="E11" i="14"/>
  <c r="E10" i="14"/>
  <c r="E9" i="14"/>
  <c r="AE269" i="12"/>
  <c r="O269" i="12"/>
  <c r="D35" i="20" s="1"/>
  <c r="F35" i="20" s="1"/>
  <c r="M269" i="12"/>
  <c r="D47" i="20" s="1"/>
  <c r="F47" i="20" s="1"/>
  <c r="AE269" i="11"/>
  <c r="D42" i="19" s="1"/>
  <c r="O269" i="11"/>
  <c r="M269" i="11"/>
  <c r="D47" i="19" s="1"/>
  <c r="F47" i="19" s="1"/>
  <c r="AE269" i="10"/>
  <c r="D42" i="18" s="1"/>
  <c r="O269" i="10"/>
  <c r="D35" i="18" s="1"/>
  <c r="F35" i="18" s="1"/>
  <c r="M269" i="10"/>
  <c r="D47" i="18" s="1"/>
  <c r="F47" i="18" s="1"/>
  <c r="AE269" i="9"/>
  <c r="D42" i="17" s="1"/>
  <c r="O269" i="9"/>
  <c r="D35" i="17" s="1"/>
  <c r="F35" i="17" s="1"/>
  <c r="M269" i="9"/>
  <c r="D47" i="17" s="1"/>
  <c r="F47" i="17" s="1"/>
  <c r="AE269" i="8"/>
  <c r="D42" i="16" s="1"/>
  <c r="O269" i="8"/>
  <c r="D35" i="16" s="1"/>
  <c r="F35" i="16" s="1"/>
  <c r="M269" i="8"/>
  <c r="D47" i="16" s="1"/>
  <c r="F47" i="16" s="1"/>
  <c r="AE269" i="7"/>
  <c r="D42" i="15" s="1"/>
  <c r="O269" i="7"/>
  <c r="D35" i="15" s="1"/>
  <c r="F35" i="15" s="1"/>
  <c r="M269" i="7"/>
  <c r="D47" i="15" s="1"/>
  <c r="F47" i="15" s="1"/>
  <c r="AE269" i="6"/>
  <c r="D42" i="14" s="1"/>
  <c r="O269" i="6"/>
  <c r="M269" i="6"/>
  <c r="D47" i="14" s="1"/>
  <c r="F47" i="14" s="1"/>
  <c r="W268" i="5"/>
  <c r="G24" i="21"/>
  <c r="G17" i="21"/>
  <c r="G12" i="21"/>
  <c r="G11" i="21"/>
  <c r="AE269" i="22"/>
  <c r="AB268" i="22"/>
  <c r="W268" i="22"/>
  <c r="R268" i="22"/>
  <c r="K268" i="22"/>
  <c r="F268" i="22"/>
  <c r="AD267" i="22"/>
  <c r="AD266" i="22"/>
  <c r="AD265" i="22"/>
  <c r="AD264" i="22"/>
  <c r="AD263" i="22"/>
  <c r="AD262" i="22"/>
  <c r="AD261" i="22"/>
  <c r="AD260" i="22"/>
  <c r="AD259" i="22"/>
  <c r="AD258" i="22"/>
  <c r="AD257" i="22"/>
  <c r="AD256" i="22"/>
  <c r="AD255" i="22"/>
  <c r="AD254" i="22"/>
  <c r="AD253" i="22"/>
  <c r="AD252" i="22"/>
  <c r="AD251" i="22"/>
  <c r="AD250" i="22"/>
  <c r="AD248" i="22"/>
  <c r="AD244" i="22"/>
  <c r="AD240" i="22"/>
  <c r="AD236" i="22"/>
  <c r="AD232" i="22"/>
  <c r="AD228" i="22"/>
  <c r="AD224" i="22"/>
  <c r="AD220" i="22"/>
  <c r="AD216" i="22"/>
  <c r="AD212" i="22"/>
  <c r="AD208" i="22"/>
  <c r="AD204" i="22"/>
  <c r="AD200" i="22"/>
  <c r="AD196" i="22"/>
  <c r="AD192" i="22"/>
  <c r="AD188" i="22"/>
  <c r="AD184" i="22"/>
  <c r="AD180" i="22"/>
  <c r="AD176" i="22"/>
  <c r="AD172" i="22"/>
  <c r="AD168" i="22"/>
  <c r="AD164" i="22"/>
  <c r="AD160" i="22"/>
  <c r="AD156" i="22"/>
  <c r="AD152" i="22"/>
  <c r="AD148" i="22"/>
  <c r="AD144" i="22"/>
  <c r="AD140" i="22"/>
  <c r="AD136" i="22"/>
  <c r="AD132" i="22"/>
  <c r="AD128" i="22"/>
  <c r="AD124" i="22"/>
  <c r="AD120" i="22"/>
  <c r="AD116" i="22"/>
  <c r="AD112" i="22"/>
  <c r="AD108" i="22"/>
  <c r="AD104" i="22"/>
  <c r="AD100" i="22"/>
  <c r="AD96" i="22"/>
  <c r="AD92" i="22"/>
  <c r="AD88" i="22"/>
  <c r="AD84" i="22"/>
  <c r="AD80" i="22"/>
  <c r="AD76" i="22"/>
  <c r="AD72" i="22"/>
  <c r="AD68" i="22"/>
  <c r="AD64" i="22"/>
  <c r="AD60" i="22"/>
  <c r="AD56" i="22"/>
  <c r="AD52" i="22"/>
  <c r="AD48" i="22"/>
  <c r="AD44" i="22"/>
  <c r="AD40" i="22"/>
  <c r="AD36" i="22"/>
  <c r="AD32" i="22"/>
  <c r="AD28" i="22"/>
  <c r="AD24" i="22"/>
  <c r="AD20" i="22"/>
  <c r="AC8" i="22"/>
  <c r="AB8" i="22"/>
  <c r="AA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AC268" i="12"/>
  <c r="AB268" i="12"/>
  <c r="AA268" i="12"/>
  <c r="Z268" i="12"/>
  <c r="Z269" i="12" s="1"/>
  <c r="Y268" i="12"/>
  <c r="X268" i="12"/>
  <c r="W268" i="12"/>
  <c r="V268" i="12"/>
  <c r="U268" i="12"/>
  <c r="T268" i="12"/>
  <c r="S268" i="12"/>
  <c r="R268" i="12"/>
  <c r="Q268" i="12"/>
  <c r="P268" i="12"/>
  <c r="N268" i="12"/>
  <c r="L268" i="12"/>
  <c r="K268" i="12"/>
  <c r="J268" i="12"/>
  <c r="I268" i="12"/>
  <c r="H268" i="12"/>
  <c r="G268" i="12"/>
  <c r="F268" i="12"/>
  <c r="E268" i="12"/>
  <c r="AD267" i="12"/>
  <c r="AD266" i="12"/>
  <c r="AD265" i="12"/>
  <c r="AD264" i="12"/>
  <c r="AD263" i="12"/>
  <c r="AD262" i="12"/>
  <c r="AD261" i="12"/>
  <c r="AD260" i="12"/>
  <c r="AD259" i="12"/>
  <c r="AD258" i="12"/>
  <c r="AD257" i="12"/>
  <c r="AD256" i="12"/>
  <c r="AD255" i="12"/>
  <c r="AD254" i="12"/>
  <c r="AD253" i="12"/>
  <c r="AD252" i="12"/>
  <c r="AD251" i="12"/>
  <c r="AD250" i="12"/>
  <c r="AD249" i="12"/>
  <c r="AD248" i="12"/>
  <c r="AD247" i="12"/>
  <c r="AD246" i="12"/>
  <c r="AD245" i="12"/>
  <c r="AD244" i="12"/>
  <c r="AD243" i="12"/>
  <c r="AD242" i="12"/>
  <c r="AD241" i="12"/>
  <c r="AD240" i="12"/>
  <c r="AD239" i="12"/>
  <c r="AD238" i="12"/>
  <c r="AD237" i="12"/>
  <c r="AD236" i="12"/>
  <c r="AD235" i="12"/>
  <c r="AD234" i="12"/>
  <c r="AD233" i="12"/>
  <c r="AD232" i="12"/>
  <c r="AD231" i="12"/>
  <c r="AD230" i="12"/>
  <c r="AD229" i="12"/>
  <c r="AD228" i="12"/>
  <c r="AD227" i="12"/>
  <c r="AD226" i="12"/>
  <c r="AD225" i="12"/>
  <c r="AD224" i="12"/>
  <c r="AD223" i="12"/>
  <c r="AD222" i="12"/>
  <c r="AD221" i="12"/>
  <c r="AD220" i="12"/>
  <c r="AD219" i="12"/>
  <c r="AD218" i="12"/>
  <c r="AD217" i="12"/>
  <c r="AD216" i="12"/>
  <c r="AD215" i="12"/>
  <c r="AD214" i="12"/>
  <c r="AD213" i="12"/>
  <c r="AD212" i="12"/>
  <c r="AD211" i="12"/>
  <c r="AD210" i="12"/>
  <c r="AD209" i="12"/>
  <c r="AD208" i="12"/>
  <c r="AD207" i="12"/>
  <c r="AD206" i="12"/>
  <c r="AD205" i="12"/>
  <c r="AD204" i="12"/>
  <c r="AD203" i="12"/>
  <c r="AD202" i="12"/>
  <c r="AD201" i="12"/>
  <c r="AD200" i="12"/>
  <c r="AD199" i="12"/>
  <c r="AD198" i="12"/>
  <c r="AD197" i="12"/>
  <c r="AD196" i="12"/>
  <c r="AD195" i="12"/>
  <c r="AD194" i="12"/>
  <c r="AD193" i="12"/>
  <c r="AD192" i="12"/>
  <c r="AD191" i="12"/>
  <c r="AD190" i="12"/>
  <c r="AD189" i="12"/>
  <c r="AD188" i="12"/>
  <c r="AD187" i="12"/>
  <c r="AD186" i="12"/>
  <c r="AD185" i="12"/>
  <c r="AD184" i="12"/>
  <c r="AD183" i="12"/>
  <c r="AD182" i="12"/>
  <c r="AD181" i="12"/>
  <c r="AD180" i="12"/>
  <c r="AD179" i="12"/>
  <c r="AD178" i="12"/>
  <c r="AD177" i="12"/>
  <c r="AD176" i="12"/>
  <c r="AD175" i="12"/>
  <c r="AD174" i="12"/>
  <c r="AD173" i="12"/>
  <c r="AD172" i="12"/>
  <c r="AD171" i="12"/>
  <c r="AD170" i="12"/>
  <c r="AD169" i="12"/>
  <c r="AD168" i="12"/>
  <c r="AD167" i="12"/>
  <c r="AD166" i="12"/>
  <c r="AD165" i="12"/>
  <c r="AD164" i="12"/>
  <c r="AD163" i="12"/>
  <c r="AD162" i="12"/>
  <c r="AD161" i="12"/>
  <c r="AD160" i="12"/>
  <c r="AD159" i="12"/>
  <c r="AD158" i="12"/>
  <c r="AD157" i="12"/>
  <c r="AD156" i="12"/>
  <c r="AD155" i="12"/>
  <c r="AD154" i="12"/>
  <c r="AD153" i="12"/>
  <c r="AD152" i="12"/>
  <c r="AD151" i="12"/>
  <c r="AD150" i="12"/>
  <c r="AD149" i="12"/>
  <c r="AD148" i="12"/>
  <c r="AD147" i="12"/>
  <c r="AD146" i="12"/>
  <c r="AD145" i="12"/>
  <c r="AD144" i="12"/>
  <c r="AD143" i="12"/>
  <c r="AD142" i="12"/>
  <c r="AD141" i="12"/>
  <c r="AD140" i="12"/>
  <c r="AD139" i="12"/>
  <c r="AD138" i="12"/>
  <c r="AD137" i="12"/>
  <c r="AD136" i="12"/>
  <c r="AD135" i="12"/>
  <c r="AD134" i="12"/>
  <c r="AD133" i="12"/>
  <c r="AD132" i="12"/>
  <c r="AD131" i="12"/>
  <c r="AD130" i="12"/>
  <c r="AD129" i="12"/>
  <c r="AD128" i="12"/>
  <c r="AD127" i="12"/>
  <c r="AD126" i="12"/>
  <c r="AD125" i="12"/>
  <c r="AD124" i="12"/>
  <c r="AD123" i="12"/>
  <c r="AD122" i="12"/>
  <c r="AD121" i="12"/>
  <c r="AD120" i="12"/>
  <c r="AD119" i="12"/>
  <c r="AD118" i="12"/>
  <c r="AD117" i="12"/>
  <c r="AD116" i="12"/>
  <c r="AD115" i="12"/>
  <c r="AD114" i="12"/>
  <c r="AD113" i="12"/>
  <c r="AD112" i="12"/>
  <c r="AD111" i="12"/>
  <c r="AD110" i="12"/>
  <c r="AD109" i="12"/>
  <c r="AD108" i="12"/>
  <c r="AD107" i="12"/>
  <c r="AD106" i="12"/>
  <c r="AD105" i="12"/>
  <c r="AD104" i="12"/>
  <c r="AD103" i="12"/>
  <c r="AD102" i="12"/>
  <c r="AD101" i="12"/>
  <c r="AD100" i="12"/>
  <c r="AD99" i="12"/>
  <c r="AD98" i="12"/>
  <c r="AD97" i="12"/>
  <c r="AD96" i="12"/>
  <c r="AD95" i="12"/>
  <c r="AD94" i="12"/>
  <c r="AD93" i="12"/>
  <c r="AD92" i="12"/>
  <c r="AD91" i="12"/>
  <c r="AD90" i="12"/>
  <c r="AD89" i="12"/>
  <c r="AD88" i="12"/>
  <c r="AD87" i="12"/>
  <c r="AD86" i="12"/>
  <c r="AD85" i="12"/>
  <c r="AD84" i="12"/>
  <c r="AD83" i="12"/>
  <c r="AD82" i="12"/>
  <c r="AD81" i="12"/>
  <c r="AD80" i="12"/>
  <c r="AD79" i="12"/>
  <c r="AD78" i="12"/>
  <c r="AD77" i="12"/>
  <c r="AD76" i="12"/>
  <c r="AD75" i="12"/>
  <c r="AD74" i="12"/>
  <c r="AD73" i="12"/>
  <c r="AD72" i="12"/>
  <c r="AD71" i="12"/>
  <c r="AD70" i="12"/>
  <c r="AD69" i="12"/>
  <c r="AD68" i="12"/>
  <c r="AD67" i="12"/>
  <c r="AD66" i="12"/>
  <c r="AD65" i="12"/>
  <c r="AD64" i="12"/>
  <c r="AD63" i="12"/>
  <c r="AD62" i="12"/>
  <c r="AD61" i="12"/>
  <c r="AD60" i="12"/>
  <c r="AD59" i="12"/>
  <c r="AD58" i="12"/>
  <c r="AD57" i="12"/>
  <c r="AD56" i="12"/>
  <c r="AD55" i="12"/>
  <c r="AD54" i="12"/>
  <c r="AD53" i="12"/>
  <c r="AD52" i="12"/>
  <c r="AD51" i="12"/>
  <c r="AD50" i="12"/>
  <c r="AD49" i="12"/>
  <c r="AD48" i="12"/>
  <c r="AD47" i="12"/>
  <c r="AD46" i="12"/>
  <c r="AD45" i="12"/>
  <c r="AD44" i="12"/>
  <c r="AD43" i="12"/>
  <c r="AD42" i="12"/>
  <c r="AD41" i="12"/>
  <c r="AD40" i="12"/>
  <c r="AD39" i="12"/>
  <c r="AD38" i="12"/>
  <c r="AD37" i="12"/>
  <c r="AD36" i="12"/>
  <c r="AD35" i="12"/>
  <c r="AD34" i="12"/>
  <c r="AD33" i="12"/>
  <c r="AD32" i="12"/>
  <c r="AD31" i="12"/>
  <c r="AD30" i="12"/>
  <c r="AD29" i="12"/>
  <c r="AD28" i="12"/>
  <c r="AD27" i="12"/>
  <c r="AD26" i="12"/>
  <c r="AD25" i="12"/>
  <c r="AD24" i="12"/>
  <c r="AD23" i="12"/>
  <c r="AD22" i="12"/>
  <c r="AD21" i="12"/>
  <c r="AD20" i="12"/>
  <c r="AD19" i="12"/>
  <c r="AD18" i="12"/>
  <c r="AD17" i="12"/>
  <c r="AD16" i="12"/>
  <c r="AD15" i="12"/>
  <c r="AD14" i="12"/>
  <c r="AD13" i="12"/>
  <c r="AD12" i="12"/>
  <c r="AD11" i="12"/>
  <c r="AD10" i="12"/>
  <c r="AC8" i="12"/>
  <c r="AB8" i="12"/>
  <c r="AA8" i="12"/>
  <c r="Y8" i="12"/>
  <c r="X8" i="12"/>
  <c r="W8" i="12"/>
  <c r="V8" i="12"/>
  <c r="U8" i="12"/>
  <c r="T8" i="12"/>
  <c r="S8" i="12"/>
  <c r="R8" i="12"/>
  <c r="Q8" i="12"/>
  <c r="P8" i="12"/>
  <c r="P269" i="12" s="1"/>
  <c r="O8" i="12"/>
  <c r="N8" i="12"/>
  <c r="M8" i="12"/>
  <c r="L8" i="12"/>
  <c r="K8" i="12"/>
  <c r="J8" i="12"/>
  <c r="I8" i="12"/>
  <c r="H8" i="12"/>
  <c r="G8" i="12"/>
  <c r="F8" i="12"/>
  <c r="E8" i="12"/>
  <c r="AC268" i="11"/>
  <c r="AB268" i="11"/>
  <c r="AA268" i="11"/>
  <c r="Z268" i="11"/>
  <c r="Z269" i="11" s="1"/>
  <c r="Y268" i="11"/>
  <c r="X268" i="11"/>
  <c r="W268" i="11"/>
  <c r="V268" i="11"/>
  <c r="U268" i="11"/>
  <c r="T268" i="11"/>
  <c r="S268" i="11"/>
  <c r="R268" i="11"/>
  <c r="Q268" i="11"/>
  <c r="P268" i="11"/>
  <c r="N268" i="11"/>
  <c r="L268" i="11"/>
  <c r="K268" i="11"/>
  <c r="J268" i="11"/>
  <c r="I268" i="11"/>
  <c r="H268" i="11"/>
  <c r="G268" i="11"/>
  <c r="F268" i="11"/>
  <c r="E268" i="11"/>
  <c r="AD267" i="11"/>
  <c r="AD266" i="11"/>
  <c r="AD265" i="11"/>
  <c r="AD264" i="11"/>
  <c r="AD263" i="11"/>
  <c r="AD262" i="11"/>
  <c r="AD261" i="11"/>
  <c r="AD260" i="11"/>
  <c r="AD259" i="11"/>
  <c r="AD258" i="11"/>
  <c r="AD257" i="11"/>
  <c r="AD256" i="11"/>
  <c r="AD255" i="11"/>
  <c r="AD254" i="11"/>
  <c r="AD253" i="11"/>
  <c r="AD252" i="11"/>
  <c r="AD251" i="11"/>
  <c r="AD250" i="11"/>
  <c r="AD249" i="11"/>
  <c r="AD248" i="11"/>
  <c r="AD247" i="11"/>
  <c r="AD246" i="11"/>
  <c r="AD245" i="11"/>
  <c r="AD244" i="11"/>
  <c r="AD243" i="11"/>
  <c r="AD242" i="11"/>
  <c r="AD241" i="11"/>
  <c r="AD240" i="11"/>
  <c r="AD239" i="11"/>
  <c r="AD238" i="11"/>
  <c r="AD237" i="11"/>
  <c r="AD236" i="11"/>
  <c r="AD235" i="11"/>
  <c r="AD234" i="11"/>
  <c r="AD233" i="11"/>
  <c r="AD232" i="11"/>
  <c r="AD231" i="11"/>
  <c r="AD230" i="11"/>
  <c r="AD229" i="11"/>
  <c r="AD228" i="11"/>
  <c r="AD227" i="11"/>
  <c r="AD226" i="11"/>
  <c r="AD225" i="11"/>
  <c r="AD224" i="11"/>
  <c r="AD223" i="11"/>
  <c r="AD222" i="11"/>
  <c r="AD221" i="11"/>
  <c r="AD220" i="11"/>
  <c r="AD219" i="11"/>
  <c r="AD218" i="11"/>
  <c r="AD217" i="11"/>
  <c r="AD216" i="11"/>
  <c r="AD215" i="11"/>
  <c r="AD214" i="11"/>
  <c r="AD213" i="11"/>
  <c r="AD212" i="11"/>
  <c r="AD211" i="11"/>
  <c r="AD210" i="11"/>
  <c r="AD209" i="11"/>
  <c r="AD208" i="11"/>
  <c r="AD207" i="11"/>
  <c r="AD206" i="11"/>
  <c r="AD205" i="11"/>
  <c r="AD204" i="11"/>
  <c r="AD203" i="11"/>
  <c r="AD202" i="11"/>
  <c r="AD201" i="11"/>
  <c r="AD200" i="11"/>
  <c r="AD199" i="11"/>
  <c r="AD198" i="11"/>
  <c r="AD197" i="11"/>
  <c r="AD196" i="11"/>
  <c r="AD195" i="11"/>
  <c r="AD194" i="11"/>
  <c r="AD193" i="11"/>
  <c r="AD192" i="11"/>
  <c r="AD191" i="11"/>
  <c r="AD190" i="11"/>
  <c r="AD189" i="11"/>
  <c r="AD188" i="11"/>
  <c r="AD187" i="11"/>
  <c r="AD186" i="11"/>
  <c r="AD185" i="11"/>
  <c r="AD184" i="11"/>
  <c r="AD183" i="11"/>
  <c r="AD182" i="11"/>
  <c r="AD181" i="11"/>
  <c r="AD180" i="11"/>
  <c r="AD179" i="11"/>
  <c r="AD178" i="11"/>
  <c r="AD177" i="11"/>
  <c r="AD176" i="11"/>
  <c r="AD175" i="11"/>
  <c r="AD174" i="11"/>
  <c r="AD173" i="11"/>
  <c r="AD172" i="11"/>
  <c r="AD171" i="11"/>
  <c r="AD170" i="11"/>
  <c r="AD169" i="11"/>
  <c r="AD168" i="11"/>
  <c r="AD167" i="11"/>
  <c r="AD166" i="11"/>
  <c r="AD165" i="11"/>
  <c r="AD164" i="11"/>
  <c r="AD163" i="11"/>
  <c r="AD162" i="11"/>
  <c r="AD161" i="11"/>
  <c r="AD160" i="11"/>
  <c r="AD159" i="11"/>
  <c r="AD158" i="11"/>
  <c r="AD157" i="11"/>
  <c r="AD156" i="11"/>
  <c r="AD155" i="11"/>
  <c r="AD154" i="11"/>
  <c r="AD153" i="11"/>
  <c r="AD152" i="11"/>
  <c r="AD151" i="11"/>
  <c r="AD150" i="11"/>
  <c r="AD149" i="11"/>
  <c r="AD148" i="11"/>
  <c r="AD147" i="11"/>
  <c r="AD146" i="11"/>
  <c r="AD145" i="11"/>
  <c r="AD144" i="11"/>
  <c r="AD143" i="11"/>
  <c r="AD142" i="11"/>
  <c r="AD141" i="11"/>
  <c r="AD140" i="11"/>
  <c r="AD139" i="11"/>
  <c r="AD138" i="11"/>
  <c r="AD137" i="11"/>
  <c r="AD136" i="11"/>
  <c r="AD135" i="11"/>
  <c r="AD134" i="11"/>
  <c r="AD133" i="11"/>
  <c r="AD132" i="11"/>
  <c r="AD131" i="11"/>
  <c r="AD130" i="11"/>
  <c r="AD129" i="11"/>
  <c r="AD128" i="11"/>
  <c r="AD127" i="11"/>
  <c r="AD126" i="11"/>
  <c r="AD125" i="11"/>
  <c r="AD124" i="11"/>
  <c r="AD123" i="11"/>
  <c r="AD122" i="11"/>
  <c r="AD121" i="11"/>
  <c r="AD120" i="11"/>
  <c r="AD119" i="11"/>
  <c r="AD118" i="11"/>
  <c r="AD117" i="11"/>
  <c r="AD116" i="11"/>
  <c r="AD115" i="11"/>
  <c r="AD114" i="11"/>
  <c r="AD113" i="11"/>
  <c r="AD112" i="11"/>
  <c r="AD111" i="11"/>
  <c r="AD110" i="11"/>
  <c r="AD109" i="11"/>
  <c r="AD108" i="11"/>
  <c r="AD107" i="11"/>
  <c r="AD106" i="11"/>
  <c r="AD105" i="11"/>
  <c r="AD104" i="11"/>
  <c r="AD103" i="11"/>
  <c r="AD102" i="11"/>
  <c r="AD101" i="11"/>
  <c r="AD100" i="11"/>
  <c r="AD99" i="11"/>
  <c r="AD98" i="11"/>
  <c r="AD97" i="11"/>
  <c r="AD96" i="11"/>
  <c r="AD95" i="11"/>
  <c r="AD94" i="11"/>
  <c r="AD93" i="11"/>
  <c r="AD92" i="11"/>
  <c r="AD91" i="11"/>
  <c r="AD90" i="11"/>
  <c r="AD89" i="11"/>
  <c r="AD88" i="11"/>
  <c r="AD87" i="11"/>
  <c r="AD86" i="11"/>
  <c r="AD85" i="11"/>
  <c r="AD84" i="11"/>
  <c r="AD83" i="11"/>
  <c r="AD82" i="11"/>
  <c r="AD81" i="11"/>
  <c r="AD80" i="11"/>
  <c r="AD79" i="11"/>
  <c r="AD78" i="11"/>
  <c r="AD77" i="11"/>
  <c r="AD76" i="11"/>
  <c r="AD75" i="11"/>
  <c r="AD74" i="11"/>
  <c r="AD73" i="11"/>
  <c r="AD72" i="11"/>
  <c r="AD71" i="11"/>
  <c r="AD70" i="11"/>
  <c r="AD69" i="11"/>
  <c r="AD68" i="11"/>
  <c r="AD67" i="11"/>
  <c r="AD66" i="11"/>
  <c r="AD65" i="11"/>
  <c r="AD64" i="11"/>
  <c r="AD63" i="11"/>
  <c r="AD62" i="11"/>
  <c r="AD61" i="11"/>
  <c r="AD60" i="11"/>
  <c r="AD59" i="11"/>
  <c r="AD58" i="11"/>
  <c r="AD57" i="11"/>
  <c r="AD56" i="11"/>
  <c r="AD55" i="11"/>
  <c r="AD54" i="11"/>
  <c r="AD53" i="11"/>
  <c r="AD52" i="11"/>
  <c r="AD51" i="11"/>
  <c r="AD50" i="11"/>
  <c r="AD49" i="11"/>
  <c r="AD48" i="11"/>
  <c r="AD47" i="11"/>
  <c r="AD46" i="11"/>
  <c r="AD45" i="11"/>
  <c r="AD44" i="11"/>
  <c r="AD43" i="11"/>
  <c r="AD42" i="11"/>
  <c r="AD41" i="11"/>
  <c r="AD40" i="11"/>
  <c r="AD39" i="11"/>
  <c r="AD38" i="11"/>
  <c r="AD37" i="11"/>
  <c r="AD36" i="11"/>
  <c r="AD35" i="11"/>
  <c r="AD34" i="11"/>
  <c r="AD33" i="11"/>
  <c r="AD32" i="11"/>
  <c r="AD31" i="11"/>
  <c r="AD30" i="11"/>
  <c r="AD29" i="11"/>
  <c r="AD28" i="11"/>
  <c r="AD27" i="11"/>
  <c r="AD26" i="11"/>
  <c r="AD25" i="11"/>
  <c r="AD24" i="11"/>
  <c r="AD23" i="11"/>
  <c r="AD22" i="11"/>
  <c r="AD21" i="11"/>
  <c r="AD20" i="11"/>
  <c r="AD19" i="11"/>
  <c r="AD18" i="11"/>
  <c r="AD17" i="11"/>
  <c r="AD16" i="11"/>
  <c r="AD15" i="11"/>
  <c r="AD14" i="11"/>
  <c r="AD13" i="11"/>
  <c r="AD12" i="11"/>
  <c r="AD11" i="11"/>
  <c r="AD10" i="11"/>
  <c r="AC8" i="11"/>
  <c r="AB8" i="11"/>
  <c r="AA8" i="11"/>
  <c r="Y8" i="11"/>
  <c r="X8" i="11"/>
  <c r="W8" i="11"/>
  <c r="V8" i="11"/>
  <c r="V269" i="11" s="1"/>
  <c r="U8" i="11"/>
  <c r="T8" i="11"/>
  <c r="S8" i="11"/>
  <c r="R8" i="11"/>
  <c r="R269" i="11" s="1"/>
  <c r="U20" i="4" s="1"/>
  <c r="Q8" i="11"/>
  <c r="P8" i="11"/>
  <c r="O8" i="11"/>
  <c r="N8" i="11"/>
  <c r="M8" i="11"/>
  <c r="L8" i="11"/>
  <c r="K8" i="11"/>
  <c r="J8" i="11"/>
  <c r="J269" i="11" s="1"/>
  <c r="U14" i="4" s="1"/>
  <c r="I8" i="11"/>
  <c r="H8" i="11"/>
  <c r="G8" i="11"/>
  <c r="F8" i="11"/>
  <c r="F269" i="11" s="1"/>
  <c r="E8" i="11"/>
  <c r="AC268" i="10"/>
  <c r="AB268" i="10"/>
  <c r="AA268" i="10"/>
  <c r="Z268" i="10"/>
  <c r="Z269" i="10" s="1"/>
  <c r="Y268" i="10"/>
  <c r="X268" i="10"/>
  <c r="W268" i="10"/>
  <c r="V268" i="10"/>
  <c r="U268" i="10"/>
  <c r="T268" i="10"/>
  <c r="S268" i="10"/>
  <c r="R268" i="10"/>
  <c r="Q268" i="10"/>
  <c r="P268" i="10"/>
  <c r="N268" i="10"/>
  <c r="L268" i="10"/>
  <c r="K268" i="10"/>
  <c r="J268" i="10"/>
  <c r="I268" i="10"/>
  <c r="H268" i="10"/>
  <c r="G268" i="10"/>
  <c r="F268" i="10"/>
  <c r="E268" i="10"/>
  <c r="AD267" i="10"/>
  <c r="AD266" i="10"/>
  <c r="AD265" i="10"/>
  <c r="AD264" i="10"/>
  <c r="AD263" i="10"/>
  <c r="AD262" i="10"/>
  <c r="AD261" i="10"/>
  <c r="AD260" i="10"/>
  <c r="AD259" i="10"/>
  <c r="AD258" i="10"/>
  <c r="AD257" i="10"/>
  <c r="AD256" i="10"/>
  <c r="AD255" i="10"/>
  <c r="AD254" i="10"/>
  <c r="AD253" i="10"/>
  <c r="AD252" i="10"/>
  <c r="AD251" i="10"/>
  <c r="AD250" i="10"/>
  <c r="AD249" i="10"/>
  <c r="AD248" i="10"/>
  <c r="AD247" i="10"/>
  <c r="AD246" i="10"/>
  <c r="AD245" i="10"/>
  <c r="AD244" i="10"/>
  <c r="AD243" i="10"/>
  <c r="AD242" i="10"/>
  <c r="AD241" i="10"/>
  <c r="AD240" i="10"/>
  <c r="AD239" i="10"/>
  <c r="AD238" i="10"/>
  <c r="AD237" i="10"/>
  <c r="AD236" i="10"/>
  <c r="AD235" i="10"/>
  <c r="AD234" i="10"/>
  <c r="AD233" i="10"/>
  <c r="AD232" i="10"/>
  <c r="AD231" i="10"/>
  <c r="AD230" i="10"/>
  <c r="AD229" i="10"/>
  <c r="AD228" i="10"/>
  <c r="AD227" i="10"/>
  <c r="AD226" i="10"/>
  <c r="AD225" i="10"/>
  <c r="AD224" i="10"/>
  <c r="AD223" i="10"/>
  <c r="AD222" i="10"/>
  <c r="AD221" i="10"/>
  <c r="AD220" i="10"/>
  <c r="AD219" i="10"/>
  <c r="AD218" i="10"/>
  <c r="AD217" i="10"/>
  <c r="AD216" i="10"/>
  <c r="AD215" i="10"/>
  <c r="AD214" i="10"/>
  <c r="AD213" i="10"/>
  <c r="AD212" i="10"/>
  <c r="AD211" i="10"/>
  <c r="AD210" i="10"/>
  <c r="AD209" i="10"/>
  <c r="AD208" i="10"/>
  <c r="AD207" i="10"/>
  <c r="AD206" i="10"/>
  <c r="AD205" i="10"/>
  <c r="AD204" i="10"/>
  <c r="AD203" i="10"/>
  <c r="AD202" i="10"/>
  <c r="AD201" i="10"/>
  <c r="AD200" i="10"/>
  <c r="AD199" i="10"/>
  <c r="AD198" i="10"/>
  <c r="AD197" i="10"/>
  <c r="AD196" i="10"/>
  <c r="AD195" i="10"/>
  <c r="AD194" i="10"/>
  <c r="AD193" i="10"/>
  <c r="AD192" i="10"/>
  <c r="AD191" i="10"/>
  <c r="AD190" i="10"/>
  <c r="AD189" i="10"/>
  <c r="AD188" i="10"/>
  <c r="AD187" i="10"/>
  <c r="AD186" i="10"/>
  <c r="AD185" i="10"/>
  <c r="AD184" i="10"/>
  <c r="AD183" i="10"/>
  <c r="AD182" i="10"/>
  <c r="AD181" i="10"/>
  <c r="AD180" i="10"/>
  <c r="AD179" i="10"/>
  <c r="AD178" i="10"/>
  <c r="AD177" i="10"/>
  <c r="AD176" i="10"/>
  <c r="AD175" i="10"/>
  <c r="AD174" i="10"/>
  <c r="AD173" i="10"/>
  <c r="AD172" i="10"/>
  <c r="AD171" i="10"/>
  <c r="AD170" i="10"/>
  <c r="AD169" i="10"/>
  <c r="AD168" i="10"/>
  <c r="AD167" i="10"/>
  <c r="AD166" i="10"/>
  <c r="AD165" i="10"/>
  <c r="AD164" i="10"/>
  <c r="AD163" i="10"/>
  <c r="AD162" i="10"/>
  <c r="AD161" i="10"/>
  <c r="AD160" i="10"/>
  <c r="AD159" i="10"/>
  <c r="AD158" i="10"/>
  <c r="AD157" i="10"/>
  <c r="AD156" i="10"/>
  <c r="AD155" i="10"/>
  <c r="AD154" i="10"/>
  <c r="AD153" i="10"/>
  <c r="AD152" i="10"/>
  <c r="AD151" i="10"/>
  <c r="AD150" i="10"/>
  <c r="AD149" i="10"/>
  <c r="AD148" i="10"/>
  <c r="AD147" i="10"/>
  <c r="AD146" i="10"/>
  <c r="AD145" i="10"/>
  <c r="AD144" i="10"/>
  <c r="AD143" i="10"/>
  <c r="AD142" i="10"/>
  <c r="AD141" i="10"/>
  <c r="AD140" i="10"/>
  <c r="AD139" i="10"/>
  <c r="AD138" i="10"/>
  <c r="AD137" i="10"/>
  <c r="AD136" i="10"/>
  <c r="AD135" i="10"/>
  <c r="AD134" i="10"/>
  <c r="AD133" i="10"/>
  <c r="AD132" i="10"/>
  <c r="AD131" i="10"/>
  <c r="AD130" i="10"/>
  <c r="AD129" i="10"/>
  <c r="AD128" i="10"/>
  <c r="AD127" i="10"/>
  <c r="AD126" i="10"/>
  <c r="AD125" i="10"/>
  <c r="AD124" i="10"/>
  <c r="AD123" i="10"/>
  <c r="AD122" i="10"/>
  <c r="AD121" i="10"/>
  <c r="AD120" i="10"/>
  <c r="AD119" i="10"/>
  <c r="AD118" i="10"/>
  <c r="AD117" i="10"/>
  <c r="AD116" i="10"/>
  <c r="AD115" i="10"/>
  <c r="AD114" i="10"/>
  <c r="AD113" i="10"/>
  <c r="AD112" i="10"/>
  <c r="AD111" i="10"/>
  <c r="AD110" i="10"/>
  <c r="AD109" i="10"/>
  <c r="AD108" i="10"/>
  <c r="AD107" i="10"/>
  <c r="AD106" i="10"/>
  <c r="AD105" i="10"/>
  <c r="AD104" i="10"/>
  <c r="AD103" i="10"/>
  <c r="AD102" i="10"/>
  <c r="AD101" i="10"/>
  <c r="AD100" i="10"/>
  <c r="AD99" i="10"/>
  <c r="AD98" i="10"/>
  <c r="AD97" i="10"/>
  <c r="AD96" i="10"/>
  <c r="AD95" i="10"/>
  <c r="AD94" i="10"/>
  <c r="AD93" i="10"/>
  <c r="AD92" i="10"/>
  <c r="AD91" i="10"/>
  <c r="AD90" i="10"/>
  <c r="AD89" i="10"/>
  <c r="AD88" i="10"/>
  <c r="AD87" i="10"/>
  <c r="AD86" i="10"/>
  <c r="AD85" i="10"/>
  <c r="AD84" i="10"/>
  <c r="AD83" i="10"/>
  <c r="AD82" i="10"/>
  <c r="AD81" i="10"/>
  <c r="AD80" i="10"/>
  <c r="AD79" i="10"/>
  <c r="AD78" i="10"/>
  <c r="AD77" i="10"/>
  <c r="AD76" i="10"/>
  <c r="AD75" i="10"/>
  <c r="AD74" i="10"/>
  <c r="AD73" i="10"/>
  <c r="AD72" i="10"/>
  <c r="AD71" i="10"/>
  <c r="AD70" i="10"/>
  <c r="AD69" i="10"/>
  <c r="AD68" i="10"/>
  <c r="AD67" i="10"/>
  <c r="AD66" i="10"/>
  <c r="AD65" i="10"/>
  <c r="AD64" i="10"/>
  <c r="AD63" i="10"/>
  <c r="AD62" i="10"/>
  <c r="AD61" i="10"/>
  <c r="AD60" i="10"/>
  <c r="AD59" i="10"/>
  <c r="AD58" i="10"/>
  <c r="AD57" i="10"/>
  <c r="AD56" i="10"/>
  <c r="AD55" i="10"/>
  <c r="AD54" i="10"/>
  <c r="AD53" i="10"/>
  <c r="AD52" i="10"/>
  <c r="AD51" i="10"/>
  <c r="AD50" i="10"/>
  <c r="AD49" i="10"/>
  <c r="AD48" i="10"/>
  <c r="AD47" i="10"/>
  <c r="AD46" i="10"/>
  <c r="AD45" i="10"/>
  <c r="AD44" i="10"/>
  <c r="AD43" i="10"/>
  <c r="AD42" i="10"/>
  <c r="AD41" i="10"/>
  <c r="AD40" i="10"/>
  <c r="AD39" i="10"/>
  <c r="AD38" i="10"/>
  <c r="AD37" i="10"/>
  <c r="AD36" i="10"/>
  <c r="AD35" i="10"/>
  <c r="AD34" i="10"/>
  <c r="AD33" i="10"/>
  <c r="AD32" i="10"/>
  <c r="AD31" i="10"/>
  <c r="AD30" i="10"/>
  <c r="AD29" i="10"/>
  <c r="AD28" i="10"/>
  <c r="AD27" i="10"/>
  <c r="AD26" i="10"/>
  <c r="AD25" i="10"/>
  <c r="AD24" i="10"/>
  <c r="AD23" i="10"/>
  <c r="AD22" i="10"/>
  <c r="AD21" i="10"/>
  <c r="AD20" i="10"/>
  <c r="AD19" i="10"/>
  <c r="AD18" i="10"/>
  <c r="AD17" i="10"/>
  <c r="AD16" i="10"/>
  <c r="AD15" i="10"/>
  <c r="AD14" i="10"/>
  <c r="AD13" i="10"/>
  <c r="AD12" i="10"/>
  <c r="AD11" i="10"/>
  <c r="AD10" i="10"/>
  <c r="AC8" i="10"/>
  <c r="AC269" i="10" s="1"/>
  <c r="AB8" i="10"/>
  <c r="AA8" i="10"/>
  <c r="Y8" i="10"/>
  <c r="Y269" i="10" s="1"/>
  <c r="X8" i="10"/>
  <c r="W8" i="10"/>
  <c r="V8" i="10"/>
  <c r="U8" i="10"/>
  <c r="T8" i="10"/>
  <c r="S8" i="10"/>
  <c r="R8" i="10"/>
  <c r="Q8" i="10"/>
  <c r="Q269" i="10" s="1"/>
  <c r="P8" i="10"/>
  <c r="O8" i="10"/>
  <c r="N8" i="10"/>
  <c r="M8" i="10"/>
  <c r="L8" i="10"/>
  <c r="K8" i="10"/>
  <c r="J8" i="10"/>
  <c r="I8" i="10"/>
  <c r="H8" i="10"/>
  <c r="G8" i="10"/>
  <c r="F8" i="10"/>
  <c r="E8" i="10"/>
  <c r="AC268" i="9"/>
  <c r="AB268" i="9"/>
  <c r="AA268" i="9"/>
  <c r="Z268" i="9"/>
  <c r="Z269" i="9" s="1"/>
  <c r="Y268" i="9"/>
  <c r="X268" i="9"/>
  <c r="W268" i="9"/>
  <c r="V268" i="9"/>
  <c r="U268" i="9"/>
  <c r="T268" i="9"/>
  <c r="S268" i="9"/>
  <c r="R268" i="9"/>
  <c r="Q268" i="9"/>
  <c r="P268" i="9"/>
  <c r="N268" i="9"/>
  <c r="L268" i="9"/>
  <c r="K268" i="9"/>
  <c r="J268" i="9"/>
  <c r="I268" i="9"/>
  <c r="H268" i="9"/>
  <c r="G268" i="9"/>
  <c r="F268" i="9"/>
  <c r="E268" i="9"/>
  <c r="AD267" i="9"/>
  <c r="AD266" i="9"/>
  <c r="AD265" i="9"/>
  <c r="AD264" i="9"/>
  <c r="AD263" i="9"/>
  <c r="AD262" i="9"/>
  <c r="AD261" i="9"/>
  <c r="AD260" i="9"/>
  <c r="AD259" i="9"/>
  <c r="AD258" i="9"/>
  <c r="AD257" i="9"/>
  <c r="AD256" i="9"/>
  <c r="AD255" i="9"/>
  <c r="AD254" i="9"/>
  <c r="AD253" i="9"/>
  <c r="AD252" i="9"/>
  <c r="AD251" i="9"/>
  <c r="AD250" i="9"/>
  <c r="AD249" i="9"/>
  <c r="AD248" i="9"/>
  <c r="AD247" i="9"/>
  <c r="AD246" i="9"/>
  <c r="AD245" i="9"/>
  <c r="AD244" i="9"/>
  <c r="AD243" i="9"/>
  <c r="AD242" i="9"/>
  <c r="AD241" i="9"/>
  <c r="AD240" i="9"/>
  <c r="AD239" i="9"/>
  <c r="AD238" i="9"/>
  <c r="AD237" i="9"/>
  <c r="AD236" i="9"/>
  <c r="AD235" i="9"/>
  <c r="AD234" i="9"/>
  <c r="AD233" i="9"/>
  <c r="AD232" i="9"/>
  <c r="AD231" i="9"/>
  <c r="AD230" i="9"/>
  <c r="AD229" i="9"/>
  <c r="AD228" i="9"/>
  <c r="AD227" i="9"/>
  <c r="AD226" i="9"/>
  <c r="AD225" i="9"/>
  <c r="AD224" i="9"/>
  <c r="AD223" i="9"/>
  <c r="AD222" i="9"/>
  <c r="AD221" i="9"/>
  <c r="AD220" i="9"/>
  <c r="AD219" i="9"/>
  <c r="AD218" i="9"/>
  <c r="AD217" i="9"/>
  <c r="AD216" i="9"/>
  <c r="AD215" i="9"/>
  <c r="AD214" i="9"/>
  <c r="AD213" i="9"/>
  <c r="AD212" i="9"/>
  <c r="AD211" i="9"/>
  <c r="AD210" i="9"/>
  <c r="AD209" i="9"/>
  <c r="AD208" i="9"/>
  <c r="AD207" i="9"/>
  <c r="AD206" i="9"/>
  <c r="AD205" i="9"/>
  <c r="AD204" i="9"/>
  <c r="AD203" i="9"/>
  <c r="AD202" i="9"/>
  <c r="AD201" i="9"/>
  <c r="AD200" i="9"/>
  <c r="AD199" i="9"/>
  <c r="AD198" i="9"/>
  <c r="AD197" i="9"/>
  <c r="AD196" i="9"/>
  <c r="AD195" i="9"/>
  <c r="AD194" i="9"/>
  <c r="AD193" i="9"/>
  <c r="AD192" i="9"/>
  <c r="AD191" i="9"/>
  <c r="AD190" i="9"/>
  <c r="AD189" i="9"/>
  <c r="AD188" i="9"/>
  <c r="AD187" i="9"/>
  <c r="AD186" i="9"/>
  <c r="AD185" i="9"/>
  <c r="AD184" i="9"/>
  <c r="AD183" i="9"/>
  <c r="AD182" i="9"/>
  <c r="AD181" i="9"/>
  <c r="AD180" i="9"/>
  <c r="AD179" i="9"/>
  <c r="AD178" i="9"/>
  <c r="AD177" i="9"/>
  <c r="AD176" i="9"/>
  <c r="AD175" i="9"/>
  <c r="AD174" i="9"/>
  <c r="AD173" i="9"/>
  <c r="AD172" i="9"/>
  <c r="AD171" i="9"/>
  <c r="AD170" i="9"/>
  <c r="AD169" i="9"/>
  <c r="AD168" i="9"/>
  <c r="AD167" i="9"/>
  <c r="AD166" i="9"/>
  <c r="AD165" i="9"/>
  <c r="AD164" i="9"/>
  <c r="AD163" i="9"/>
  <c r="AD162" i="9"/>
  <c r="AD161" i="9"/>
  <c r="AD160" i="9"/>
  <c r="AD159" i="9"/>
  <c r="AD158" i="9"/>
  <c r="AD157" i="9"/>
  <c r="AD156" i="9"/>
  <c r="AD155" i="9"/>
  <c r="AD154" i="9"/>
  <c r="AD153" i="9"/>
  <c r="AD152" i="9"/>
  <c r="AD151" i="9"/>
  <c r="AD150" i="9"/>
  <c r="AD149" i="9"/>
  <c r="AD148" i="9"/>
  <c r="AD147" i="9"/>
  <c r="AD146" i="9"/>
  <c r="AD145" i="9"/>
  <c r="AD144" i="9"/>
  <c r="AD143" i="9"/>
  <c r="AD142" i="9"/>
  <c r="AD141" i="9"/>
  <c r="AD140" i="9"/>
  <c r="AD139" i="9"/>
  <c r="AD138" i="9"/>
  <c r="AD137" i="9"/>
  <c r="AD136" i="9"/>
  <c r="AD135" i="9"/>
  <c r="AD134" i="9"/>
  <c r="AD133" i="9"/>
  <c r="AD132" i="9"/>
  <c r="AD131" i="9"/>
  <c r="AD130" i="9"/>
  <c r="AD129" i="9"/>
  <c r="AD128" i="9"/>
  <c r="AD127" i="9"/>
  <c r="AD126" i="9"/>
  <c r="AD125" i="9"/>
  <c r="AD124" i="9"/>
  <c r="AD123" i="9"/>
  <c r="AD122" i="9"/>
  <c r="AD121" i="9"/>
  <c r="AD120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8" i="9"/>
  <c r="AD67" i="9"/>
  <c r="AD66" i="9"/>
  <c r="AD65" i="9"/>
  <c r="AD64" i="9"/>
  <c r="AD63" i="9"/>
  <c r="AD62" i="9"/>
  <c r="AD61" i="9"/>
  <c r="AD60" i="9"/>
  <c r="AD59" i="9"/>
  <c r="AD58" i="9"/>
  <c r="AD57" i="9"/>
  <c r="AD56" i="9"/>
  <c r="AD55" i="9"/>
  <c r="AD54" i="9"/>
  <c r="AD53" i="9"/>
  <c r="AD52" i="9"/>
  <c r="AD51" i="9"/>
  <c r="AD50" i="9"/>
  <c r="AD49" i="9"/>
  <c r="AD48" i="9"/>
  <c r="AD47" i="9"/>
  <c r="AD46" i="9"/>
  <c r="AD45" i="9"/>
  <c r="AD44" i="9"/>
  <c r="AD43" i="9"/>
  <c r="AD42" i="9"/>
  <c r="AD41" i="9"/>
  <c r="AD40" i="9"/>
  <c r="AD39" i="9"/>
  <c r="AD38" i="9"/>
  <c r="AD37" i="9"/>
  <c r="AD36" i="9"/>
  <c r="AD35" i="9"/>
  <c r="AD34" i="9"/>
  <c r="AD33" i="9"/>
  <c r="AD32" i="9"/>
  <c r="AD31" i="9"/>
  <c r="AD30" i="9"/>
  <c r="AD29" i="9"/>
  <c r="AD28" i="9"/>
  <c r="AD27" i="9"/>
  <c r="AD26" i="9"/>
  <c r="AD25" i="9"/>
  <c r="AD24" i="9"/>
  <c r="AD23" i="9"/>
  <c r="AD22" i="9"/>
  <c r="AD21" i="9"/>
  <c r="AD20" i="9"/>
  <c r="AD19" i="9"/>
  <c r="AD18" i="9"/>
  <c r="AD17" i="9"/>
  <c r="AD16" i="9"/>
  <c r="AD15" i="9"/>
  <c r="AD14" i="9"/>
  <c r="AD13" i="9"/>
  <c r="AD12" i="9"/>
  <c r="AD11" i="9"/>
  <c r="AD10" i="9"/>
  <c r="AC8" i="9"/>
  <c r="AB8" i="9"/>
  <c r="AA8" i="9"/>
  <c r="Y8" i="9"/>
  <c r="X8" i="9"/>
  <c r="X269" i="9" s="1"/>
  <c r="D28" i="17" s="1"/>
  <c r="W8" i="9"/>
  <c r="V8" i="9"/>
  <c r="U8" i="9"/>
  <c r="T8" i="9"/>
  <c r="S8" i="9"/>
  <c r="R8" i="9"/>
  <c r="Q8" i="9"/>
  <c r="Q269" i="9" s="1"/>
  <c r="D19" i="17" s="1"/>
  <c r="F19" i="17" s="1"/>
  <c r="P8" i="9"/>
  <c r="O8" i="9"/>
  <c r="N8" i="9"/>
  <c r="M8" i="9"/>
  <c r="L8" i="9"/>
  <c r="K8" i="9"/>
  <c r="J8" i="9"/>
  <c r="I8" i="9"/>
  <c r="H8" i="9"/>
  <c r="G8" i="9"/>
  <c r="F8" i="9"/>
  <c r="E8" i="9"/>
  <c r="AC268" i="8"/>
  <c r="AB268" i="8"/>
  <c r="AA268" i="8"/>
  <c r="Z268" i="8"/>
  <c r="Z269" i="8" s="1"/>
  <c r="Y268" i="8"/>
  <c r="X268" i="8"/>
  <c r="W268" i="8"/>
  <c r="V268" i="8"/>
  <c r="U268" i="8"/>
  <c r="T268" i="8"/>
  <c r="S268" i="8"/>
  <c r="R268" i="8"/>
  <c r="Q268" i="8"/>
  <c r="P268" i="8"/>
  <c r="N268" i="8"/>
  <c r="L268" i="8"/>
  <c r="K268" i="8"/>
  <c r="J268" i="8"/>
  <c r="I268" i="8"/>
  <c r="H268" i="8"/>
  <c r="G268" i="8"/>
  <c r="F268" i="8"/>
  <c r="E268" i="8"/>
  <c r="AD267" i="8"/>
  <c r="AD266" i="8"/>
  <c r="AD265" i="8"/>
  <c r="AD264" i="8"/>
  <c r="AD263" i="8"/>
  <c r="AD262" i="8"/>
  <c r="AD261" i="8"/>
  <c r="AD260" i="8"/>
  <c r="AD259" i="8"/>
  <c r="AD258" i="8"/>
  <c r="AD257" i="8"/>
  <c r="AD256" i="8"/>
  <c r="AD255" i="8"/>
  <c r="AD254" i="8"/>
  <c r="AD253" i="8"/>
  <c r="AD252" i="8"/>
  <c r="AD251" i="8"/>
  <c r="AD250" i="8"/>
  <c r="AD249" i="8"/>
  <c r="AD248" i="8"/>
  <c r="AD247" i="8"/>
  <c r="AD246" i="8"/>
  <c r="AD245" i="8"/>
  <c r="AD244" i="8"/>
  <c r="AD243" i="8"/>
  <c r="AD242" i="8"/>
  <c r="AD241" i="8"/>
  <c r="AD240" i="8"/>
  <c r="AD239" i="8"/>
  <c r="AD238" i="8"/>
  <c r="AD237" i="8"/>
  <c r="AD236" i="8"/>
  <c r="AD235" i="8"/>
  <c r="AD234" i="8"/>
  <c r="AD233" i="8"/>
  <c r="AD232" i="8"/>
  <c r="AD231" i="8"/>
  <c r="AD230" i="8"/>
  <c r="AD229" i="8"/>
  <c r="AD228" i="8"/>
  <c r="AD227" i="8"/>
  <c r="AD226" i="8"/>
  <c r="AD225" i="8"/>
  <c r="AD224" i="8"/>
  <c r="AD223" i="8"/>
  <c r="AD222" i="8"/>
  <c r="AD221" i="8"/>
  <c r="AD220" i="8"/>
  <c r="AD219" i="8"/>
  <c r="AD218" i="8"/>
  <c r="AD217" i="8"/>
  <c r="AD216" i="8"/>
  <c r="AD215" i="8"/>
  <c r="AD214" i="8"/>
  <c r="AD213" i="8"/>
  <c r="AD212" i="8"/>
  <c r="AD211" i="8"/>
  <c r="AD210" i="8"/>
  <c r="AD209" i="8"/>
  <c r="AD208" i="8"/>
  <c r="AD207" i="8"/>
  <c r="AD206" i="8"/>
  <c r="AD205" i="8"/>
  <c r="AD204" i="8"/>
  <c r="AD203" i="8"/>
  <c r="AD202" i="8"/>
  <c r="AD201" i="8"/>
  <c r="AD200" i="8"/>
  <c r="AD199" i="8"/>
  <c r="AD198" i="8"/>
  <c r="AD197" i="8"/>
  <c r="AD196" i="8"/>
  <c r="AD195" i="8"/>
  <c r="AD194" i="8"/>
  <c r="AD193" i="8"/>
  <c r="AD192" i="8"/>
  <c r="AD191" i="8"/>
  <c r="AD190" i="8"/>
  <c r="AD189" i="8"/>
  <c r="AD188" i="8"/>
  <c r="AD187" i="8"/>
  <c r="AD186" i="8"/>
  <c r="AD185" i="8"/>
  <c r="AD184" i="8"/>
  <c r="AD183" i="8"/>
  <c r="AD182" i="8"/>
  <c r="AD181" i="8"/>
  <c r="AD180" i="8"/>
  <c r="AD179" i="8"/>
  <c r="AD178" i="8"/>
  <c r="AD177" i="8"/>
  <c r="AD176" i="8"/>
  <c r="AD175" i="8"/>
  <c r="AD174" i="8"/>
  <c r="AD173" i="8"/>
  <c r="AD172" i="8"/>
  <c r="AD171" i="8"/>
  <c r="AD170" i="8"/>
  <c r="AD169" i="8"/>
  <c r="AD168" i="8"/>
  <c r="AD167" i="8"/>
  <c r="AD166" i="8"/>
  <c r="AD165" i="8"/>
  <c r="AD164" i="8"/>
  <c r="AD163" i="8"/>
  <c r="AD162" i="8"/>
  <c r="AD161" i="8"/>
  <c r="AD160" i="8"/>
  <c r="AD159" i="8"/>
  <c r="AD158" i="8"/>
  <c r="AD157" i="8"/>
  <c r="AD156" i="8"/>
  <c r="AD155" i="8"/>
  <c r="AD154" i="8"/>
  <c r="AD153" i="8"/>
  <c r="AD152" i="8"/>
  <c r="AD151" i="8"/>
  <c r="AD150" i="8"/>
  <c r="AD149" i="8"/>
  <c r="AD148" i="8"/>
  <c r="AD147" i="8"/>
  <c r="AD146" i="8"/>
  <c r="AD145" i="8"/>
  <c r="AD144" i="8"/>
  <c r="AD143" i="8"/>
  <c r="AD142" i="8"/>
  <c r="AD141" i="8"/>
  <c r="AD140" i="8"/>
  <c r="AD139" i="8"/>
  <c r="AD138" i="8"/>
  <c r="AD137" i="8"/>
  <c r="AD136" i="8"/>
  <c r="AD135" i="8"/>
  <c r="AD134" i="8"/>
  <c r="AD133" i="8"/>
  <c r="AD132" i="8"/>
  <c r="AD131" i="8"/>
  <c r="AD130" i="8"/>
  <c r="AD129" i="8"/>
  <c r="AD128" i="8"/>
  <c r="AD127" i="8"/>
  <c r="AD126" i="8"/>
  <c r="AD125" i="8"/>
  <c r="AD124" i="8"/>
  <c r="AD123" i="8"/>
  <c r="AD122" i="8"/>
  <c r="AD121" i="8"/>
  <c r="AD120" i="8"/>
  <c r="AD119" i="8"/>
  <c r="AD118" i="8"/>
  <c r="AD117" i="8"/>
  <c r="AD116" i="8"/>
  <c r="AD115" i="8"/>
  <c r="AD114" i="8"/>
  <c r="AD113" i="8"/>
  <c r="AD112" i="8"/>
  <c r="AD111" i="8"/>
  <c r="AD110" i="8"/>
  <c r="AD109" i="8"/>
  <c r="AD108" i="8"/>
  <c r="AD107" i="8"/>
  <c r="AD106" i="8"/>
  <c r="AD105" i="8"/>
  <c r="AD104" i="8"/>
  <c r="AD103" i="8"/>
  <c r="AD102" i="8"/>
  <c r="AD101" i="8"/>
  <c r="AD100" i="8"/>
  <c r="AD99" i="8"/>
  <c r="AD98" i="8"/>
  <c r="AD97" i="8"/>
  <c r="AD96" i="8"/>
  <c r="AD95" i="8"/>
  <c r="AD94" i="8"/>
  <c r="AD93" i="8"/>
  <c r="AD92" i="8"/>
  <c r="AD91" i="8"/>
  <c r="AD90" i="8"/>
  <c r="AD89" i="8"/>
  <c r="AD88" i="8"/>
  <c r="AD87" i="8"/>
  <c r="AD86" i="8"/>
  <c r="AD85" i="8"/>
  <c r="AD84" i="8"/>
  <c r="AD83" i="8"/>
  <c r="AD82" i="8"/>
  <c r="AD81" i="8"/>
  <c r="AD80" i="8"/>
  <c r="AD79" i="8"/>
  <c r="AD78" i="8"/>
  <c r="AD77" i="8"/>
  <c r="AD76" i="8"/>
  <c r="AD75" i="8"/>
  <c r="AD74" i="8"/>
  <c r="AD73" i="8"/>
  <c r="AD72" i="8"/>
  <c r="AD71" i="8"/>
  <c r="AD70" i="8"/>
  <c r="AD69" i="8"/>
  <c r="AD68" i="8"/>
  <c r="AD67" i="8"/>
  <c r="AD66" i="8"/>
  <c r="AD65" i="8"/>
  <c r="AD64" i="8"/>
  <c r="AD63" i="8"/>
  <c r="AD62" i="8"/>
  <c r="AD61" i="8"/>
  <c r="AD60" i="8"/>
  <c r="AD59" i="8"/>
  <c r="AD58" i="8"/>
  <c r="AD57" i="8"/>
  <c r="AD56" i="8"/>
  <c r="AD55" i="8"/>
  <c r="AD54" i="8"/>
  <c r="AD53" i="8"/>
  <c r="AD52" i="8"/>
  <c r="AD51" i="8"/>
  <c r="AD50" i="8"/>
  <c r="AD49" i="8"/>
  <c r="AD48" i="8"/>
  <c r="AD47" i="8"/>
  <c r="AD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C8" i="8"/>
  <c r="AB8" i="8"/>
  <c r="AA8" i="8"/>
  <c r="Y8" i="8"/>
  <c r="X8" i="8"/>
  <c r="X269" i="8" s="1"/>
  <c r="D28" i="16" s="1"/>
  <c r="W8" i="8"/>
  <c r="V8" i="8"/>
  <c r="V269" i="8" s="1"/>
  <c r="D26" i="16" s="1"/>
  <c r="F26" i="16" s="1"/>
  <c r="U8" i="8"/>
  <c r="T8" i="8"/>
  <c r="T269" i="8" s="1"/>
  <c r="S8" i="8"/>
  <c r="R8" i="8"/>
  <c r="R269" i="8" s="1"/>
  <c r="Q8" i="8"/>
  <c r="P8" i="8"/>
  <c r="P269" i="8" s="1"/>
  <c r="O8" i="8"/>
  <c r="N8" i="8"/>
  <c r="N269" i="8" s="1"/>
  <c r="M8" i="8"/>
  <c r="L8" i="8"/>
  <c r="K8" i="8"/>
  <c r="J8" i="8"/>
  <c r="I8" i="8"/>
  <c r="H8" i="8"/>
  <c r="G8" i="8"/>
  <c r="F8" i="8"/>
  <c r="E8" i="8"/>
  <c r="AC268" i="7"/>
  <c r="AB268" i="7"/>
  <c r="AA268" i="7"/>
  <c r="AA269" i="7" s="1"/>
  <c r="Z268" i="7"/>
  <c r="Z269" i="7" s="1"/>
  <c r="Y268" i="7"/>
  <c r="X268" i="7"/>
  <c r="W268" i="7"/>
  <c r="V268" i="7"/>
  <c r="U268" i="7"/>
  <c r="T268" i="7"/>
  <c r="S268" i="7"/>
  <c r="R268" i="7"/>
  <c r="Q268" i="7"/>
  <c r="P268" i="7"/>
  <c r="N268" i="7"/>
  <c r="N269" i="7" s="1"/>
  <c r="L268" i="7"/>
  <c r="K268" i="7"/>
  <c r="J268" i="7"/>
  <c r="I268" i="7"/>
  <c r="H268" i="7"/>
  <c r="G268" i="7"/>
  <c r="F268" i="7"/>
  <c r="E268" i="7"/>
  <c r="AD267" i="7"/>
  <c r="AD266" i="7"/>
  <c r="AD265" i="7"/>
  <c r="AD264" i="7"/>
  <c r="AD263" i="7"/>
  <c r="AD262" i="7"/>
  <c r="AD261" i="7"/>
  <c r="AD260" i="7"/>
  <c r="AD259" i="7"/>
  <c r="AD258" i="7"/>
  <c r="AD257" i="7"/>
  <c r="AD256" i="7"/>
  <c r="AD255" i="7"/>
  <c r="AD254" i="7"/>
  <c r="AD253" i="7"/>
  <c r="AD252" i="7"/>
  <c r="AD251" i="7"/>
  <c r="AD250" i="7"/>
  <c r="AD249" i="7"/>
  <c r="AD248" i="7"/>
  <c r="AD247" i="7"/>
  <c r="AD246" i="7"/>
  <c r="AD245" i="7"/>
  <c r="AD244" i="7"/>
  <c r="AD243" i="7"/>
  <c r="AD242" i="7"/>
  <c r="AD241" i="7"/>
  <c r="AD240" i="7"/>
  <c r="AD239" i="7"/>
  <c r="AD238" i="7"/>
  <c r="AD237" i="7"/>
  <c r="AD236" i="7"/>
  <c r="AD235" i="7"/>
  <c r="AD234" i="7"/>
  <c r="AD233" i="7"/>
  <c r="AD232" i="7"/>
  <c r="AD231" i="7"/>
  <c r="AD230" i="7"/>
  <c r="AD229" i="7"/>
  <c r="AD228" i="7"/>
  <c r="AD227" i="7"/>
  <c r="AD226" i="7"/>
  <c r="AD225" i="7"/>
  <c r="AD224" i="7"/>
  <c r="AD223" i="7"/>
  <c r="AD222" i="7"/>
  <c r="AD221" i="7"/>
  <c r="AD220" i="7"/>
  <c r="AD219" i="7"/>
  <c r="AD218" i="7"/>
  <c r="AD217" i="7"/>
  <c r="AD216" i="7"/>
  <c r="AD215" i="7"/>
  <c r="AD214" i="7"/>
  <c r="AD213" i="7"/>
  <c r="AD212" i="7"/>
  <c r="AD211" i="7"/>
  <c r="AD210" i="7"/>
  <c r="AD209" i="7"/>
  <c r="AD208" i="7"/>
  <c r="AD207" i="7"/>
  <c r="AD206" i="7"/>
  <c r="AD205" i="7"/>
  <c r="AD204" i="7"/>
  <c r="AD203" i="7"/>
  <c r="AD202" i="7"/>
  <c r="AD201" i="7"/>
  <c r="AD200" i="7"/>
  <c r="AD199" i="7"/>
  <c r="AD198" i="7"/>
  <c r="AD197" i="7"/>
  <c r="AD196" i="7"/>
  <c r="AD195" i="7"/>
  <c r="AD194" i="7"/>
  <c r="AD193" i="7"/>
  <c r="AD192" i="7"/>
  <c r="AD191" i="7"/>
  <c r="AD190" i="7"/>
  <c r="AD189" i="7"/>
  <c r="AD188" i="7"/>
  <c r="AD187" i="7"/>
  <c r="AD186" i="7"/>
  <c r="AD185" i="7"/>
  <c r="AD184" i="7"/>
  <c r="AD183" i="7"/>
  <c r="AD182" i="7"/>
  <c r="AD181" i="7"/>
  <c r="AD180" i="7"/>
  <c r="AD179" i="7"/>
  <c r="AD178" i="7"/>
  <c r="AD177" i="7"/>
  <c r="AD176" i="7"/>
  <c r="AD175" i="7"/>
  <c r="AD174" i="7"/>
  <c r="AD173" i="7"/>
  <c r="AD172" i="7"/>
  <c r="AD171" i="7"/>
  <c r="AD170" i="7"/>
  <c r="AD169" i="7"/>
  <c r="AD168" i="7"/>
  <c r="AD167" i="7"/>
  <c r="AD166" i="7"/>
  <c r="AD165" i="7"/>
  <c r="AD164" i="7"/>
  <c r="AD163" i="7"/>
  <c r="AD162" i="7"/>
  <c r="AD161" i="7"/>
  <c r="AD160" i="7"/>
  <c r="AD159" i="7"/>
  <c r="AD158" i="7"/>
  <c r="AD157" i="7"/>
  <c r="AD156" i="7"/>
  <c r="AD155" i="7"/>
  <c r="AD154" i="7"/>
  <c r="AD153" i="7"/>
  <c r="AD152" i="7"/>
  <c r="AD151" i="7"/>
  <c r="AD150" i="7"/>
  <c r="AD149" i="7"/>
  <c r="AD148" i="7"/>
  <c r="AD147" i="7"/>
  <c r="AD146" i="7"/>
  <c r="AD145" i="7"/>
  <c r="AD144" i="7"/>
  <c r="AD143" i="7"/>
  <c r="AD142" i="7"/>
  <c r="AD141" i="7"/>
  <c r="AD140" i="7"/>
  <c r="AD139" i="7"/>
  <c r="AD138" i="7"/>
  <c r="AD137" i="7"/>
  <c r="AD136" i="7"/>
  <c r="AD135" i="7"/>
  <c r="AD134" i="7"/>
  <c r="AD133" i="7"/>
  <c r="AD132" i="7"/>
  <c r="AD131" i="7"/>
  <c r="AD130" i="7"/>
  <c r="AD129" i="7"/>
  <c r="AD128" i="7"/>
  <c r="AD127" i="7"/>
  <c r="AD126" i="7"/>
  <c r="AD125" i="7"/>
  <c r="AD124" i="7"/>
  <c r="AD123" i="7"/>
  <c r="AD122" i="7"/>
  <c r="AD121" i="7"/>
  <c r="AD120" i="7"/>
  <c r="AD119" i="7"/>
  <c r="AD118" i="7"/>
  <c r="AD117" i="7"/>
  <c r="AD116" i="7"/>
  <c r="AD115" i="7"/>
  <c r="AD114" i="7"/>
  <c r="AD113" i="7"/>
  <c r="AD112" i="7"/>
  <c r="AD111" i="7"/>
  <c r="AD110" i="7"/>
  <c r="AD109" i="7"/>
  <c r="AD108" i="7"/>
  <c r="AD107" i="7"/>
  <c r="AD106" i="7"/>
  <c r="AD105" i="7"/>
  <c r="AD104" i="7"/>
  <c r="AD103" i="7"/>
  <c r="AD102" i="7"/>
  <c r="AD101" i="7"/>
  <c r="AD100" i="7"/>
  <c r="AD99" i="7"/>
  <c r="AD98" i="7"/>
  <c r="AD97" i="7"/>
  <c r="AD96" i="7"/>
  <c r="AD95" i="7"/>
  <c r="AD94" i="7"/>
  <c r="AD93" i="7"/>
  <c r="AD92" i="7"/>
  <c r="AD91" i="7"/>
  <c r="AD90" i="7"/>
  <c r="AD89" i="7"/>
  <c r="AD88" i="7"/>
  <c r="AD87" i="7"/>
  <c r="AD86" i="7"/>
  <c r="AD85" i="7"/>
  <c r="AD84" i="7"/>
  <c r="AD83" i="7"/>
  <c r="AD82" i="7"/>
  <c r="AD81" i="7"/>
  <c r="AD80" i="7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AD63" i="7"/>
  <c r="AD62" i="7"/>
  <c r="AD61" i="7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AD44" i="7"/>
  <c r="AD43" i="7"/>
  <c r="AD42" i="7"/>
  <c r="AD41" i="7"/>
  <c r="AD40" i="7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C8" i="7"/>
  <c r="AC269" i="7" s="1"/>
  <c r="AB8" i="7"/>
  <c r="AA8" i="7"/>
  <c r="Y8" i="7"/>
  <c r="Y269" i="7" s="1"/>
  <c r="X8" i="7"/>
  <c r="W8" i="7"/>
  <c r="V8" i="7"/>
  <c r="U8" i="7"/>
  <c r="U269" i="7" s="1"/>
  <c r="T8" i="7"/>
  <c r="S8" i="7"/>
  <c r="R8" i="7"/>
  <c r="Q8" i="7"/>
  <c r="Q269" i="7" s="1"/>
  <c r="P8" i="7"/>
  <c r="O8" i="7"/>
  <c r="N8" i="7"/>
  <c r="M8" i="7"/>
  <c r="L8" i="7"/>
  <c r="K8" i="7"/>
  <c r="J8" i="7"/>
  <c r="I8" i="7"/>
  <c r="H8" i="7"/>
  <c r="G8" i="7"/>
  <c r="F8" i="7"/>
  <c r="E8" i="7"/>
  <c r="E28" i="13"/>
  <c r="E27" i="13"/>
  <c r="E21" i="13"/>
  <c r="E20" i="13"/>
  <c r="E15" i="13"/>
  <c r="E14" i="13"/>
  <c r="E13" i="13"/>
  <c r="E12" i="13"/>
  <c r="E11" i="13"/>
  <c r="E10" i="13"/>
  <c r="AC268" i="6"/>
  <c r="AB268" i="6"/>
  <c r="AA268" i="6"/>
  <c r="Z268" i="6"/>
  <c r="Z269" i="6" s="1"/>
  <c r="Y268" i="6"/>
  <c r="X268" i="6"/>
  <c r="W268" i="6"/>
  <c r="V268" i="6"/>
  <c r="U268" i="6"/>
  <c r="T268" i="6"/>
  <c r="S268" i="6"/>
  <c r="R268" i="6"/>
  <c r="Q268" i="6"/>
  <c r="P268" i="6"/>
  <c r="N268" i="6"/>
  <c r="L268" i="6"/>
  <c r="K268" i="6"/>
  <c r="J268" i="6"/>
  <c r="I268" i="6"/>
  <c r="H268" i="6"/>
  <c r="G268" i="6"/>
  <c r="F268" i="6"/>
  <c r="E268" i="6"/>
  <c r="AD267" i="6"/>
  <c r="AD266" i="6"/>
  <c r="AD265" i="6"/>
  <c r="AD264" i="6"/>
  <c r="AD263" i="6"/>
  <c r="AD262" i="6"/>
  <c r="AD261" i="6"/>
  <c r="AD260" i="6"/>
  <c r="AD259" i="6"/>
  <c r="AD258" i="6"/>
  <c r="AD257" i="6"/>
  <c r="AD256" i="6"/>
  <c r="AD255" i="6"/>
  <c r="AD254" i="6"/>
  <c r="AD253" i="6"/>
  <c r="AD252" i="6"/>
  <c r="AD251" i="6"/>
  <c r="AD250" i="6"/>
  <c r="AD249" i="6"/>
  <c r="AD248" i="6"/>
  <c r="AD247" i="6"/>
  <c r="AD246" i="6"/>
  <c r="AD245" i="6"/>
  <c r="AD244" i="6"/>
  <c r="AD243" i="6"/>
  <c r="AD242" i="6"/>
  <c r="AD241" i="6"/>
  <c r="AD240" i="6"/>
  <c r="AD239" i="6"/>
  <c r="AD238" i="6"/>
  <c r="AD237" i="6"/>
  <c r="AD236" i="6"/>
  <c r="AD235" i="6"/>
  <c r="AD234" i="6"/>
  <c r="AD233" i="6"/>
  <c r="AD232" i="6"/>
  <c r="AD231" i="6"/>
  <c r="AD230" i="6"/>
  <c r="AD229" i="6"/>
  <c r="AD228" i="6"/>
  <c r="AD227" i="6"/>
  <c r="AD226" i="6"/>
  <c r="AD225" i="6"/>
  <c r="AD224" i="6"/>
  <c r="AD223" i="6"/>
  <c r="AD222" i="6"/>
  <c r="AD221" i="6"/>
  <c r="AD220" i="6"/>
  <c r="AD219" i="6"/>
  <c r="AD218" i="6"/>
  <c r="AD217" i="6"/>
  <c r="AD216" i="6"/>
  <c r="AD215" i="6"/>
  <c r="AD214" i="6"/>
  <c r="AD213" i="6"/>
  <c r="AD212" i="6"/>
  <c r="AD211" i="6"/>
  <c r="AD210" i="6"/>
  <c r="AD209" i="6"/>
  <c r="AD208" i="6"/>
  <c r="AD207" i="6"/>
  <c r="AD206" i="6"/>
  <c r="AD205" i="6"/>
  <c r="AD204" i="6"/>
  <c r="AD203" i="6"/>
  <c r="AD202" i="6"/>
  <c r="AD201" i="6"/>
  <c r="AD200" i="6"/>
  <c r="AD199" i="6"/>
  <c r="AD198" i="6"/>
  <c r="AD197" i="6"/>
  <c r="AD196" i="6"/>
  <c r="AD195" i="6"/>
  <c r="AD194" i="6"/>
  <c r="AD193" i="6"/>
  <c r="AD192" i="6"/>
  <c r="AD191" i="6"/>
  <c r="AD190" i="6"/>
  <c r="AD189" i="6"/>
  <c r="AD188" i="6"/>
  <c r="AD187" i="6"/>
  <c r="AD186" i="6"/>
  <c r="AD185" i="6"/>
  <c r="AD184" i="6"/>
  <c r="AD183" i="6"/>
  <c r="AD182" i="6"/>
  <c r="AD181" i="6"/>
  <c r="AD180" i="6"/>
  <c r="AD179" i="6"/>
  <c r="AD178" i="6"/>
  <c r="AD177" i="6"/>
  <c r="AD176" i="6"/>
  <c r="AD175" i="6"/>
  <c r="AD174" i="6"/>
  <c r="AD173" i="6"/>
  <c r="AD172" i="6"/>
  <c r="AD171" i="6"/>
  <c r="AD170" i="6"/>
  <c r="AD169" i="6"/>
  <c r="AD168" i="6"/>
  <c r="AD167" i="6"/>
  <c r="AD166" i="6"/>
  <c r="AD165" i="6"/>
  <c r="AD164" i="6"/>
  <c r="AD163" i="6"/>
  <c r="AD162" i="6"/>
  <c r="AD161" i="6"/>
  <c r="AD160" i="6"/>
  <c r="AD159" i="6"/>
  <c r="AD158" i="6"/>
  <c r="AD157" i="6"/>
  <c r="AD156" i="6"/>
  <c r="AD155" i="6"/>
  <c r="AD154" i="6"/>
  <c r="AD153" i="6"/>
  <c r="AD152" i="6"/>
  <c r="AD151" i="6"/>
  <c r="AD150" i="6"/>
  <c r="AD149" i="6"/>
  <c r="AD148" i="6"/>
  <c r="AD147" i="6"/>
  <c r="AD146" i="6"/>
  <c r="AD145" i="6"/>
  <c r="AD144" i="6"/>
  <c r="AD143" i="6"/>
  <c r="AD142" i="6"/>
  <c r="AD141" i="6"/>
  <c r="AD140" i="6"/>
  <c r="AD139" i="6"/>
  <c r="AD138" i="6"/>
  <c r="AD137" i="6"/>
  <c r="AD136" i="6"/>
  <c r="AD135" i="6"/>
  <c r="AD134" i="6"/>
  <c r="AD133" i="6"/>
  <c r="AD132" i="6"/>
  <c r="AD131" i="6"/>
  <c r="AD130" i="6"/>
  <c r="AD129" i="6"/>
  <c r="AD128" i="6"/>
  <c r="AD127" i="6"/>
  <c r="AD126" i="6"/>
  <c r="AD125" i="6"/>
  <c r="AD124" i="6"/>
  <c r="AD123" i="6"/>
  <c r="AD122" i="6"/>
  <c r="AD121" i="6"/>
  <c r="AD120" i="6"/>
  <c r="AD119" i="6"/>
  <c r="AD118" i="6"/>
  <c r="AD117" i="6"/>
  <c r="AD116" i="6"/>
  <c r="AD115" i="6"/>
  <c r="AD114" i="6"/>
  <c r="AD113" i="6"/>
  <c r="AD112" i="6"/>
  <c r="AD111" i="6"/>
  <c r="AD110" i="6"/>
  <c r="AD109" i="6"/>
  <c r="AD108" i="6"/>
  <c r="AD107" i="6"/>
  <c r="AD106" i="6"/>
  <c r="AD105" i="6"/>
  <c r="AD104" i="6"/>
  <c r="AD103" i="6"/>
  <c r="AD102" i="6"/>
  <c r="AD101" i="6"/>
  <c r="AD100" i="6"/>
  <c r="AD99" i="6"/>
  <c r="AD98" i="6"/>
  <c r="AD97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6" i="6"/>
  <c r="AD75" i="6"/>
  <c r="AD74" i="6"/>
  <c r="AD73" i="6"/>
  <c r="AD72" i="6"/>
  <c r="AD71" i="6"/>
  <c r="AD70" i="6"/>
  <c r="AD69" i="6"/>
  <c r="AD68" i="6"/>
  <c r="AD67" i="6"/>
  <c r="AD66" i="6"/>
  <c r="AD65" i="6"/>
  <c r="AD64" i="6"/>
  <c r="AD63" i="6"/>
  <c r="AD62" i="6"/>
  <c r="AD61" i="6"/>
  <c r="AD60" i="6"/>
  <c r="AD59" i="6"/>
  <c r="AD58" i="6"/>
  <c r="AD57" i="6"/>
  <c r="AD56" i="6"/>
  <c r="AD55" i="6"/>
  <c r="AD54" i="6"/>
  <c r="AD53" i="6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C8" i="6"/>
  <c r="AB8" i="6"/>
  <c r="AA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X8" i="5"/>
  <c r="W8" i="5"/>
  <c r="R268" i="5"/>
  <c r="R8" i="5"/>
  <c r="H268" i="5"/>
  <c r="I268" i="5"/>
  <c r="J8" i="5"/>
  <c r="I8" i="5"/>
  <c r="H8" i="5"/>
  <c r="D27" i="4"/>
  <c r="N27" i="4" s="1"/>
  <c r="D20" i="4"/>
  <c r="N20" i="4" s="1"/>
  <c r="D13" i="4"/>
  <c r="N13" i="4" s="1"/>
  <c r="D11" i="4"/>
  <c r="N11" i="4" s="1"/>
  <c r="E8" i="5"/>
  <c r="F8" i="5"/>
  <c r="G8" i="5"/>
  <c r="K8" i="5"/>
  <c r="L8" i="5"/>
  <c r="M8" i="5"/>
  <c r="N8" i="5"/>
  <c r="O8" i="5"/>
  <c r="P8" i="5"/>
  <c r="Q8" i="5"/>
  <c r="S8" i="5"/>
  <c r="T8" i="5"/>
  <c r="U8" i="5"/>
  <c r="V8" i="5"/>
  <c r="Y8" i="5"/>
  <c r="AA8" i="5"/>
  <c r="AB8" i="5"/>
  <c r="AC8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D102" i="5"/>
  <c r="AD103" i="5"/>
  <c r="AD104" i="5"/>
  <c r="AD105" i="5"/>
  <c r="AD106" i="5"/>
  <c r="AD107" i="5"/>
  <c r="AD108" i="5"/>
  <c r="AD109" i="5"/>
  <c r="AD110" i="5"/>
  <c r="AD111" i="5"/>
  <c r="AD112" i="5"/>
  <c r="AD113" i="5"/>
  <c r="AD114" i="5"/>
  <c r="AD115" i="5"/>
  <c r="AD116" i="5"/>
  <c r="AD117" i="5"/>
  <c r="AD118" i="5"/>
  <c r="AD119" i="5"/>
  <c r="AD120" i="5"/>
  <c r="AD121" i="5"/>
  <c r="AD122" i="5"/>
  <c r="AD123" i="5"/>
  <c r="AD124" i="5"/>
  <c r="AD125" i="5"/>
  <c r="AD126" i="5"/>
  <c r="AD127" i="5"/>
  <c r="AD128" i="5"/>
  <c r="AD129" i="5"/>
  <c r="AD130" i="5"/>
  <c r="AD131" i="5"/>
  <c r="AD132" i="5"/>
  <c r="AD133" i="5"/>
  <c r="AD134" i="5"/>
  <c r="AD135" i="5"/>
  <c r="AD136" i="5"/>
  <c r="AD137" i="5"/>
  <c r="AD138" i="5"/>
  <c r="AD139" i="5"/>
  <c r="AD140" i="5"/>
  <c r="AD141" i="5"/>
  <c r="AD142" i="5"/>
  <c r="AD143" i="5"/>
  <c r="AD144" i="5"/>
  <c r="AD145" i="5"/>
  <c r="AD146" i="5"/>
  <c r="AD147" i="5"/>
  <c r="AD148" i="5"/>
  <c r="AD149" i="5"/>
  <c r="AD150" i="5"/>
  <c r="AD151" i="5"/>
  <c r="AD152" i="5"/>
  <c r="AD153" i="5"/>
  <c r="AD154" i="5"/>
  <c r="AD155" i="5"/>
  <c r="AD156" i="5"/>
  <c r="AD157" i="5"/>
  <c r="AD158" i="5"/>
  <c r="AD159" i="5"/>
  <c r="AD160" i="5"/>
  <c r="AD161" i="5"/>
  <c r="AD162" i="5"/>
  <c r="AD163" i="5"/>
  <c r="AD164" i="5"/>
  <c r="AD165" i="5"/>
  <c r="AD166" i="5"/>
  <c r="AD167" i="5"/>
  <c r="AD168" i="5"/>
  <c r="AD169" i="5"/>
  <c r="AD170" i="5"/>
  <c r="AD171" i="5"/>
  <c r="AD172" i="5"/>
  <c r="AD173" i="5"/>
  <c r="AD174" i="5"/>
  <c r="AD175" i="5"/>
  <c r="AD176" i="5"/>
  <c r="AD177" i="5"/>
  <c r="AD178" i="5"/>
  <c r="AD179" i="5"/>
  <c r="AD180" i="5"/>
  <c r="AD181" i="5"/>
  <c r="AD182" i="5"/>
  <c r="AD183" i="5"/>
  <c r="AD184" i="5"/>
  <c r="AD185" i="5"/>
  <c r="AD186" i="5"/>
  <c r="AD187" i="5"/>
  <c r="AD188" i="5"/>
  <c r="AD189" i="5"/>
  <c r="AD190" i="5"/>
  <c r="AD191" i="5"/>
  <c r="AD192" i="5"/>
  <c r="AD193" i="5"/>
  <c r="AD194" i="5"/>
  <c r="AD195" i="5"/>
  <c r="AD196" i="5"/>
  <c r="AD197" i="5"/>
  <c r="AD198" i="5"/>
  <c r="AD199" i="5"/>
  <c r="AD200" i="5"/>
  <c r="AD201" i="5"/>
  <c r="AD202" i="5"/>
  <c r="AD203" i="5"/>
  <c r="AD204" i="5"/>
  <c r="AD205" i="5"/>
  <c r="AD206" i="5"/>
  <c r="AD207" i="5"/>
  <c r="AD208" i="5"/>
  <c r="AD209" i="5"/>
  <c r="AD210" i="5"/>
  <c r="AD211" i="5"/>
  <c r="AD212" i="5"/>
  <c r="AD213" i="5"/>
  <c r="AD214" i="5"/>
  <c r="AD215" i="5"/>
  <c r="AD216" i="5"/>
  <c r="AD217" i="5"/>
  <c r="AD218" i="5"/>
  <c r="AD219" i="5"/>
  <c r="AD220" i="5"/>
  <c r="AD221" i="5"/>
  <c r="AD222" i="5"/>
  <c r="AD223" i="5"/>
  <c r="AD224" i="5"/>
  <c r="AD225" i="5"/>
  <c r="AD226" i="5"/>
  <c r="AD227" i="5"/>
  <c r="AD228" i="5"/>
  <c r="AD229" i="5"/>
  <c r="AD230" i="5"/>
  <c r="AD231" i="5"/>
  <c r="AD232" i="5"/>
  <c r="AD233" i="5"/>
  <c r="AD234" i="5"/>
  <c r="AD235" i="5"/>
  <c r="AD236" i="5"/>
  <c r="AD237" i="5"/>
  <c r="AD238" i="5"/>
  <c r="AD239" i="5"/>
  <c r="AD240" i="5"/>
  <c r="AD241" i="5"/>
  <c r="AD242" i="5"/>
  <c r="AD243" i="5"/>
  <c r="AD244" i="5"/>
  <c r="AD245" i="5"/>
  <c r="AD246" i="5"/>
  <c r="AD247" i="5"/>
  <c r="AD248" i="5"/>
  <c r="AD249" i="5"/>
  <c r="AD250" i="5"/>
  <c r="AD251" i="5"/>
  <c r="AD252" i="5"/>
  <c r="AD253" i="5"/>
  <c r="AD254" i="5"/>
  <c r="AD255" i="5"/>
  <c r="AD256" i="5"/>
  <c r="AD257" i="5"/>
  <c r="AD258" i="5"/>
  <c r="AD259" i="5"/>
  <c r="AD260" i="5"/>
  <c r="AD261" i="5"/>
  <c r="AD262" i="5"/>
  <c r="AD263" i="5"/>
  <c r="AD264" i="5"/>
  <c r="AD265" i="5"/>
  <c r="AD266" i="5"/>
  <c r="AD267" i="5"/>
  <c r="E268" i="5"/>
  <c r="F268" i="5"/>
  <c r="G268" i="5"/>
  <c r="J268" i="5"/>
  <c r="J269" i="5" s="1"/>
  <c r="O14" i="4" s="1"/>
  <c r="K268" i="5"/>
  <c r="L268" i="5"/>
  <c r="N268" i="5"/>
  <c r="P268" i="5"/>
  <c r="Q268" i="5"/>
  <c r="S268" i="5"/>
  <c r="T268" i="5"/>
  <c r="U268" i="5"/>
  <c r="V268" i="5"/>
  <c r="X268" i="5"/>
  <c r="X269" i="5" s="1"/>
  <c r="Y268" i="5"/>
  <c r="Z268" i="5"/>
  <c r="Z269" i="5" s="1"/>
  <c r="AA268" i="5"/>
  <c r="AB268" i="5"/>
  <c r="AC268" i="5"/>
  <c r="M269" i="5"/>
  <c r="O269" i="5"/>
  <c r="AE269" i="5"/>
  <c r="D42" i="13" s="1"/>
  <c r="D35" i="14" l="1"/>
  <c r="F35" i="14" s="1"/>
  <c r="P35" i="4"/>
  <c r="K269" i="11"/>
  <c r="F269" i="12"/>
  <c r="D34" i="15"/>
  <c r="F34" i="15" s="1"/>
  <c r="Q34" i="4"/>
  <c r="D34" i="16"/>
  <c r="F34" i="16" s="1"/>
  <c r="R34" i="4"/>
  <c r="D31" i="18"/>
  <c r="F31" i="18" s="1"/>
  <c r="T31" i="4"/>
  <c r="D31" i="15"/>
  <c r="F31" i="15" s="1"/>
  <c r="Q31" i="4"/>
  <c r="D41" i="18"/>
  <c r="F41" i="18" s="1"/>
  <c r="T40" i="4"/>
  <c r="D41" i="15"/>
  <c r="F41" i="15" s="1"/>
  <c r="Q40" i="4"/>
  <c r="D39" i="15"/>
  <c r="F39" i="15" s="1"/>
  <c r="Q38" i="4"/>
  <c r="J269" i="12"/>
  <c r="D14" i="20" s="1"/>
  <c r="F14" i="20" s="1"/>
  <c r="G269" i="11"/>
  <c r="D11" i="19" s="1"/>
  <c r="F11" i="19" s="1"/>
  <c r="AC269" i="5"/>
  <c r="H269" i="6"/>
  <c r="P12" i="4" s="1"/>
  <c r="F269" i="6"/>
  <c r="D10" i="14" s="1"/>
  <c r="F10" i="14" s="1"/>
  <c r="J269" i="6"/>
  <c r="D14" i="14" s="1"/>
  <c r="F14" i="14" s="1"/>
  <c r="AB269" i="6"/>
  <c r="G269" i="7"/>
  <c r="D11" i="15" s="1"/>
  <c r="F11" i="15" s="1"/>
  <c r="K269" i="7"/>
  <c r="D15" i="15" s="1"/>
  <c r="F15" i="15" s="1"/>
  <c r="L269" i="8"/>
  <c r="I269" i="9"/>
  <c r="H269" i="10"/>
  <c r="T12" i="4" s="1"/>
  <c r="L269" i="10"/>
  <c r="L269" i="6"/>
  <c r="V269" i="5"/>
  <c r="K269" i="5"/>
  <c r="D15" i="13" s="1"/>
  <c r="L269" i="9"/>
  <c r="W269" i="5"/>
  <c r="O27" i="4" s="1"/>
  <c r="Y268" i="22"/>
  <c r="L268" i="22"/>
  <c r="H268" i="22"/>
  <c r="E268" i="22"/>
  <c r="E269" i="22" s="1"/>
  <c r="AD268" i="22"/>
  <c r="H269" i="12"/>
  <c r="D12" i="20" s="1"/>
  <c r="F12" i="20" s="1"/>
  <c r="L269" i="12"/>
  <c r="E269" i="10"/>
  <c r="D9" i="18" s="1"/>
  <c r="F9" i="18" s="1"/>
  <c r="I269" i="10"/>
  <c r="T13" i="4" s="1"/>
  <c r="G269" i="9"/>
  <c r="S11" i="4" s="1"/>
  <c r="F269" i="8"/>
  <c r="D10" i="16" s="1"/>
  <c r="F10" i="16" s="1"/>
  <c r="I269" i="7"/>
  <c r="Q13" i="4" s="1"/>
  <c r="E269" i="6"/>
  <c r="D9" i="14" s="1"/>
  <c r="F9" i="14" s="1"/>
  <c r="I269" i="6"/>
  <c r="P13" i="4" s="1"/>
  <c r="N269" i="6"/>
  <c r="D13" i="18"/>
  <c r="F13" i="18" s="1"/>
  <c r="V18" i="4"/>
  <c r="D18" i="20"/>
  <c r="K269" i="9"/>
  <c r="AC269" i="9"/>
  <c r="J269" i="10"/>
  <c r="AB269" i="10"/>
  <c r="E269" i="11"/>
  <c r="I269" i="11"/>
  <c r="U13" i="4" s="1"/>
  <c r="N269" i="11"/>
  <c r="AA269" i="11"/>
  <c r="F269" i="7"/>
  <c r="Q10" i="4" s="1"/>
  <c r="J269" i="7"/>
  <c r="H269" i="9"/>
  <c r="S12" i="4" s="1"/>
  <c r="V269" i="9"/>
  <c r="K269" i="10"/>
  <c r="T15" i="4" s="1"/>
  <c r="P269" i="11"/>
  <c r="D18" i="19" s="1"/>
  <c r="T269" i="11"/>
  <c r="D24" i="19" s="1"/>
  <c r="F24" i="19" s="1"/>
  <c r="X269" i="11"/>
  <c r="D28" i="19" s="1"/>
  <c r="F28" i="19" s="1"/>
  <c r="E269" i="12"/>
  <c r="I269" i="12"/>
  <c r="V13" i="4" s="1"/>
  <c r="L269" i="22"/>
  <c r="R269" i="22"/>
  <c r="R269" i="10"/>
  <c r="D20" i="18" s="1"/>
  <c r="F20" i="18" s="1"/>
  <c r="V269" i="10"/>
  <c r="D26" i="18" s="1"/>
  <c r="F26" i="18" s="1"/>
  <c r="AC269" i="11"/>
  <c r="AB269" i="12"/>
  <c r="I269" i="22"/>
  <c r="N269" i="22"/>
  <c r="S269" i="22"/>
  <c r="W269" i="22"/>
  <c r="AA269" i="22"/>
  <c r="N269" i="10"/>
  <c r="S269" i="10"/>
  <c r="T21" i="4" s="1"/>
  <c r="AA269" i="10"/>
  <c r="H269" i="11"/>
  <c r="L269" i="11"/>
  <c r="K269" i="12"/>
  <c r="V15" i="4" s="1"/>
  <c r="D13" i="15"/>
  <c r="F13" i="15" s="1"/>
  <c r="Q19" i="4"/>
  <c r="D19" i="15"/>
  <c r="F19" i="15" s="1"/>
  <c r="Q25" i="4"/>
  <c r="D25" i="15"/>
  <c r="F25" i="15" s="1"/>
  <c r="S13" i="4"/>
  <c r="D13" i="17"/>
  <c r="F13" i="17" s="1"/>
  <c r="V14" i="4"/>
  <c r="T9" i="4"/>
  <c r="T19" i="4"/>
  <c r="D19" i="18"/>
  <c r="F19" i="18" s="1"/>
  <c r="U26" i="4"/>
  <c r="D26" i="19"/>
  <c r="F26" i="19" s="1"/>
  <c r="P269" i="6"/>
  <c r="T269" i="6"/>
  <c r="X269" i="6"/>
  <c r="R18" i="4"/>
  <c r="D18" i="16"/>
  <c r="R24" i="4"/>
  <c r="D24" i="16"/>
  <c r="F24" i="16" s="1"/>
  <c r="U11" i="4"/>
  <c r="U15" i="4"/>
  <c r="D15" i="19"/>
  <c r="F15" i="19" s="1"/>
  <c r="V10" i="4"/>
  <c r="D10" i="20"/>
  <c r="F10" i="20" s="1"/>
  <c r="R26" i="4"/>
  <c r="R269" i="6"/>
  <c r="D20" i="14" s="1"/>
  <c r="F20" i="14" s="1"/>
  <c r="V269" i="6"/>
  <c r="D26" i="14" s="1"/>
  <c r="F26" i="14" s="1"/>
  <c r="E269" i="7"/>
  <c r="S269" i="7"/>
  <c r="W269" i="7"/>
  <c r="R20" i="4"/>
  <c r="D20" i="16"/>
  <c r="F20" i="16" s="1"/>
  <c r="H269" i="8"/>
  <c r="D12" i="16" s="1"/>
  <c r="F12" i="16" s="1"/>
  <c r="U269" i="9"/>
  <c r="D25" i="17" s="1"/>
  <c r="F25" i="17" s="1"/>
  <c r="Y269" i="9"/>
  <c r="P269" i="10"/>
  <c r="D18" i="18" s="1"/>
  <c r="W269" i="11"/>
  <c r="D20" i="19"/>
  <c r="F20" i="19" s="1"/>
  <c r="D13" i="20"/>
  <c r="F13" i="20" s="1"/>
  <c r="H269" i="5"/>
  <c r="S269" i="6"/>
  <c r="D21" i="14" s="1"/>
  <c r="F21" i="14" s="1"/>
  <c r="W269" i="6"/>
  <c r="D27" i="14" s="1"/>
  <c r="F27" i="14" s="1"/>
  <c r="AA269" i="6"/>
  <c r="P269" i="7"/>
  <c r="D18" i="15" s="1"/>
  <c r="T269" i="7"/>
  <c r="X269" i="7"/>
  <c r="D28" i="15" s="1"/>
  <c r="F28" i="15" s="1"/>
  <c r="AB269" i="7"/>
  <c r="S269" i="8"/>
  <c r="W269" i="8"/>
  <c r="AA269" i="8"/>
  <c r="U28" i="4"/>
  <c r="AB269" i="11"/>
  <c r="U10" i="4"/>
  <c r="D10" i="19"/>
  <c r="F10" i="19" s="1"/>
  <c r="F28" i="16"/>
  <c r="G269" i="5"/>
  <c r="O11" i="4" s="1"/>
  <c r="R269" i="5"/>
  <c r="O20" i="4" s="1"/>
  <c r="G269" i="6"/>
  <c r="D11" i="14" s="1"/>
  <c r="F11" i="14" s="1"/>
  <c r="K269" i="6"/>
  <c r="Q269" i="6"/>
  <c r="D19" i="14" s="1"/>
  <c r="F19" i="14" s="1"/>
  <c r="U269" i="6"/>
  <c r="D25" i="14" s="1"/>
  <c r="F25" i="14" s="1"/>
  <c r="Y269" i="6"/>
  <c r="AC269" i="6"/>
  <c r="H269" i="7"/>
  <c r="L269" i="7"/>
  <c r="R269" i="7"/>
  <c r="V269" i="7"/>
  <c r="K269" i="8"/>
  <c r="Q269" i="8"/>
  <c r="D19" i="16" s="1"/>
  <c r="F19" i="16" s="1"/>
  <c r="U269" i="8"/>
  <c r="D25" i="16" s="1"/>
  <c r="F25" i="16" s="1"/>
  <c r="Y269" i="8"/>
  <c r="AC269" i="8"/>
  <c r="F28" i="17"/>
  <c r="D15" i="20"/>
  <c r="F15" i="20" s="1"/>
  <c r="F269" i="22"/>
  <c r="J269" i="22"/>
  <c r="P269" i="22"/>
  <c r="T269" i="22"/>
  <c r="X269" i="22"/>
  <c r="G269" i="22"/>
  <c r="K269" i="22"/>
  <c r="Q269" i="22"/>
  <c r="U269" i="22"/>
  <c r="Y269" i="22"/>
  <c r="AC269" i="22"/>
  <c r="H269" i="22"/>
  <c r="V269" i="22"/>
  <c r="AB269" i="22"/>
  <c r="D14" i="19"/>
  <c r="F14" i="19" s="1"/>
  <c r="D21" i="18"/>
  <c r="F21" i="18" s="1"/>
  <c r="D15" i="18"/>
  <c r="F15" i="18" s="1"/>
  <c r="AB269" i="8"/>
  <c r="N269" i="12"/>
  <c r="AC269" i="12"/>
  <c r="T269" i="12"/>
  <c r="X269" i="12"/>
  <c r="D28" i="20" s="1"/>
  <c r="F28" i="20" s="1"/>
  <c r="G269" i="12"/>
  <c r="S269" i="11"/>
  <c r="Y269" i="11"/>
  <c r="Q269" i="11"/>
  <c r="U269" i="11"/>
  <c r="T269" i="10"/>
  <c r="D24" i="18" s="1"/>
  <c r="F24" i="18" s="1"/>
  <c r="X269" i="10"/>
  <c r="F269" i="10"/>
  <c r="G269" i="10"/>
  <c r="W269" i="10"/>
  <c r="J269" i="9"/>
  <c r="P269" i="9"/>
  <c r="D18" i="17" s="1"/>
  <c r="T269" i="9"/>
  <c r="D24" i="17" s="1"/>
  <c r="F24" i="17" s="1"/>
  <c r="AB269" i="9"/>
  <c r="E269" i="9"/>
  <c r="N269" i="9"/>
  <c r="S269" i="9"/>
  <c r="R269" i="9"/>
  <c r="F269" i="9"/>
  <c r="W269" i="9"/>
  <c r="AA269" i="9"/>
  <c r="R28" i="4"/>
  <c r="I269" i="8"/>
  <c r="J269" i="8"/>
  <c r="E269" i="8"/>
  <c r="P9" i="4"/>
  <c r="P25" i="4"/>
  <c r="P21" i="4"/>
  <c r="P27" i="4"/>
  <c r="S269" i="5"/>
  <c r="D21" i="13" s="1"/>
  <c r="I269" i="5"/>
  <c r="D24" i="21"/>
  <c r="U269" i="12"/>
  <c r="R269" i="12"/>
  <c r="D20" i="20" s="1"/>
  <c r="F20" i="20" s="1"/>
  <c r="V269" i="12"/>
  <c r="Y269" i="12"/>
  <c r="S269" i="12"/>
  <c r="D21" i="20" s="1"/>
  <c r="F21" i="20" s="1"/>
  <c r="W269" i="12"/>
  <c r="AA269" i="12"/>
  <c r="Q269" i="12"/>
  <c r="D19" i="20" s="1"/>
  <c r="F19" i="20" s="1"/>
  <c r="U269" i="10"/>
  <c r="D25" i="18" s="1"/>
  <c r="F25" i="18" s="1"/>
  <c r="G269" i="8"/>
  <c r="AD268" i="7"/>
  <c r="T18" i="4"/>
  <c r="S28" i="4"/>
  <c r="S19" i="4"/>
  <c r="D27" i="13"/>
  <c r="F27" i="13" s="1"/>
  <c r="V20" i="4"/>
  <c r="AD268" i="12"/>
  <c r="AD268" i="11"/>
  <c r="AD268" i="10"/>
  <c r="AD268" i="9"/>
  <c r="AD268" i="8"/>
  <c r="P10" i="4"/>
  <c r="D17" i="21"/>
  <c r="D11" i="21"/>
  <c r="D12" i="21"/>
  <c r="AD268" i="6"/>
  <c r="D14" i="13"/>
  <c r="F14" i="13" s="1"/>
  <c r="N269" i="5"/>
  <c r="AD268" i="5"/>
  <c r="Q269" i="5"/>
  <c r="AA269" i="5"/>
  <c r="U269" i="5"/>
  <c r="P269" i="5"/>
  <c r="Y269" i="5"/>
  <c r="O31" i="4" s="1"/>
  <c r="T269" i="5"/>
  <c r="E269" i="5"/>
  <c r="AB269" i="5"/>
  <c r="F269" i="5"/>
  <c r="D10" i="13" s="1"/>
  <c r="L269" i="5"/>
  <c r="G36" i="21"/>
  <c r="E40" i="13"/>
  <c r="D39" i="4"/>
  <c r="E51" i="13"/>
  <c r="Q11" i="4" l="1"/>
  <c r="T26" i="4"/>
  <c r="D13" i="19"/>
  <c r="F13" i="19" s="1"/>
  <c r="T20" i="4"/>
  <c r="R10" i="4"/>
  <c r="Q15" i="4"/>
  <c r="D12" i="14"/>
  <c r="F12" i="14" s="1"/>
  <c r="V12" i="4"/>
  <c r="D12" i="18"/>
  <c r="F12" i="18" s="1"/>
  <c r="D11" i="17"/>
  <c r="F11" i="17" s="1"/>
  <c r="V28" i="4"/>
  <c r="S18" i="4"/>
  <c r="D34" i="20"/>
  <c r="F34" i="20" s="1"/>
  <c r="V34" i="4"/>
  <c r="D34" i="14"/>
  <c r="F34" i="14" s="1"/>
  <c r="P34" i="4"/>
  <c r="D46" i="14"/>
  <c r="F46" i="14" s="1"/>
  <c r="F48" i="14" s="1"/>
  <c r="P45" i="4"/>
  <c r="D46" i="16"/>
  <c r="F46" i="16" s="1"/>
  <c r="F48" i="16" s="1"/>
  <c r="R45" i="4"/>
  <c r="D46" i="19"/>
  <c r="F46" i="19" s="1"/>
  <c r="F48" i="19" s="1"/>
  <c r="U45" i="4"/>
  <c r="D34" i="18"/>
  <c r="F34" i="18" s="1"/>
  <c r="T34" i="4"/>
  <c r="D34" i="19"/>
  <c r="F34" i="19" s="1"/>
  <c r="U34" i="4"/>
  <c r="D46" i="20"/>
  <c r="F46" i="20" s="1"/>
  <c r="F48" i="20" s="1"/>
  <c r="V45" i="4"/>
  <c r="D46" i="17"/>
  <c r="F46" i="17" s="1"/>
  <c r="F48" i="17" s="1"/>
  <c r="S45" i="4"/>
  <c r="D46" i="18"/>
  <c r="F46" i="18" s="1"/>
  <c r="F48" i="18" s="1"/>
  <c r="T45" i="4"/>
  <c r="D31" i="16"/>
  <c r="F31" i="16" s="1"/>
  <c r="R31" i="4"/>
  <c r="P20" i="4"/>
  <c r="D34" i="17"/>
  <c r="F34" i="17" s="1"/>
  <c r="S34" i="4"/>
  <c r="D31" i="14"/>
  <c r="F31" i="14" s="1"/>
  <c r="P31" i="4"/>
  <c r="D31" i="20"/>
  <c r="F31" i="20" s="1"/>
  <c r="V31" i="4"/>
  <c r="D31" i="19"/>
  <c r="F31" i="19" s="1"/>
  <c r="U31" i="4"/>
  <c r="D46" i="15"/>
  <c r="F46" i="15" s="1"/>
  <c r="F48" i="15" s="1"/>
  <c r="Q45" i="4"/>
  <c r="D31" i="17"/>
  <c r="F31" i="17" s="1"/>
  <c r="S31" i="4"/>
  <c r="D41" i="17"/>
  <c r="F41" i="17" s="1"/>
  <c r="S40" i="4"/>
  <c r="D41" i="20"/>
  <c r="F41" i="20" s="1"/>
  <c r="F43" i="20" s="1"/>
  <c r="V40" i="4"/>
  <c r="D41" i="16"/>
  <c r="F41" i="16" s="1"/>
  <c r="R40" i="4"/>
  <c r="D41" i="19"/>
  <c r="F41" i="19" s="1"/>
  <c r="U40" i="4"/>
  <c r="D41" i="14"/>
  <c r="F41" i="14" s="1"/>
  <c r="P40" i="4"/>
  <c r="D40" i="16"/>
  <c r="F40" i="16" s="1"/>
  <c r="R39" i="4"/>
  <c r="D40" i="18"/>
  <c r="F40" i="18" s="1"/>
  <c r="T39" i="4"/>
  <c r="D40" i="17"/>
  <c r="F40" i="17" s="1"/>
  <c r="S39" i="4"/>
  <c r="D40" i="15"/>
  <c r="F40" i="15" s="1"/>
  <c r="F43" i="15" s="1"/>
  <c r="Q39" i="4"/>
  <c r="D40" i="19"/>
  <c r="F40" i="19" s="1"/>
  <c r="U39" i="4"/>
  <c r="D40" i="20"/>
  <c r="F40" i="20" s="1"/>
  <c r="V39" i="4"/>
  <c r="D40" i="14"/>
  <c r="F40" i="14" s="1"/>
  <c r="P39" i="4"/>
  <c r="D39" i="19"/>
  <c r="F39" i="19" s="1"/>
  <c r="U38" i="4"/>
  <c r="D39" i="20"/>
  <c r="F39" i="20" s="1"/>
  <c r="V38" i="4"/>
  <c r="D39" i="14"/>
  <c r="F39" i="14" s="1"/>
  <c r="P38" i="4"/>
  <c r="D39" i="16"/>
  <c r="F39" i="16" s="1"/>
  <c r="R38" i="4"/>
  <c r="D39" i="17"/>
  <c r="F39" i="17" s="1"/>
  <c r="S38" i="4"/>
  <c r="D39" i="18"/>
  <c r="F39" i="18" s="1"/>
  <c r="T38" i="4"/>
  <c r="Q18" i="4"/>
  <c r="F18" i="17"/>
  <c r="U24" i="4"/>
  <c r="F18" i="15"/>
  <c r="F18" i="16"/>
  <c r="D13" i="14"/>
  <c r="F13" i="14" s="1"/>
  <c r="P14" i="4"/>
  <c r="D12" i="17"/>
  <c r="F12" i="17" s="1"/>
  <c r="F18" i="19"/>
  <c r="Q28" i="4"/>
  <c r="D11" i="13"/>
  <c r="U18" i="4"/>
  <c r="D10" i="15"/>
  <c r="F10" i="15" s="1"/>
  <c r="F18" i="18"/>
  <c r="F22" i="18" s="1"/>
  <c r="F18" i="20"/>
  <c r="F22" i="20" s="1"/>
  <c r="P19" i="4"/>
  <c r="D20" i="13"/>
  <c r="F20" i="13" s="1"/>
  <c r="Q14" i="4"/>
  <c r="D14" i="15"/>
  <c r="F14" i="15" s="1"/>
  <c r="V9" i="4"/>
  <c r="D9" i="20"/>
  <c r="F9" i="20" s="1"/>
  <c r="U9" i="4"/>
  <c r="D9" i="19"/>
  <c r="F9" i="19" s="1"/>
  <c r="S15" i="4"/>
  <c r="D15" i="17"/>
  <c r="F15" i="17" s="1"/>
  <c r="U12" i="4"/>
  <c r="D12" i="19"/>
  <c r="F12" i="19" s="1"/>
  <c r="S26" i="4"/>
  <c r="D26" i="17"/>
  <c r="F26" i="17" s="1"/>
  <c r="T14" i="4"/>
  <c r="D14" i="18"/>
  <c r="F14" i="18" s="1"/>
  <c r="T27" i="4"/>
  <c r="D27" i="18"/>
  <c r="F27" i="18" s="1"/>
  <c r="U21" i="4"/>
  <c r="D21" i="19"/>
  <c r="F21" i="19" s="1"/>
  <c r="Q20" i="4"/>
  <c r="D20" i="15"/>
  <c r="F20" i="15" s="1"/>
  <c r="P18" i="4"/>
  <c r="D18" i="14"/>
  <c r="O13" i="4"/>
  <c r="D13" i="13"/>
  <c r="F13" i="13" s="1"/>
  <c r="R25" i="4"/>
  <c r="T11" i="4"/>
  <c r="D11" i="18"/>
  <c r="F11" i="18" s="1"/>
  <c r="U25" i="4"/>
  <c r="D25" i="19"/>
  <c r="F25" i="19" s="1"/>
  <c r="S24" i="4"/>
  <c r="V27" i="4"/>
  <c r="D27" i="20"/>
  <c r="F27" i="20" s="1"/>
  <c r="P11" i="4"/>
  <c r="R9" i="4"/>
  <c r="D9" i="16"/>
  <c r="F9" i="16" s="1"/>
  <c r="R19" i="4"/>
  <c r="S10" i="4"/>
  <c r="D10" i="17"/>
  <c r="F10" i="17" s="1"/>
  <c r="S9" i="4"/>
  <c r="D9" i="17"/>
  <c r="F9" i="17" s="1"/>
  <c r="T10" i="4"/>
  <c r="D10" i="18"/>
  <c r="F10" i="18" s="1"/>
  <c r="U19" i="4"/>
  <c r="D19" i="19"/>
  <c r="F19" i="19" s="1"/>
  <c r="R15" i="4"/>
  <c r="D15" i="16"/>
  <c r="F15" i="16" s="1"/>
  <c r="Q12" i="4"/>
  <c r="D12" i="15"/>
  <c r="F12" i="15" s="1"/>
  <c r="R27" i="4"/>
  <c r="D27" i="16"/>
  <c r="F27" i="16" s="1"/>
  <c r="F29" i="16" s="1"/>
  <c r="Q24" i="4"/>
  <c r="D24" i="15"/>
  <c r="F24" i="15" s="1"/>
  <c r="Q27" i="4"/>
  <c r="D27" i="15"/>
  <c r="F27" i="15" s="1"/>
  <c r="P28" i="4"/>
  <c r="D28" i="14"/>
  <c r="F28" i="14" s="1"/>
  <c r="R13" i="4"/>
  <c r="D13" i="16"/>
  <c r="F13" i="16" s="1"/>
  <c r="V24" i="4"/>
  <c r="D24" i="20"/>
  <c r="F24" i="20" s="1"/>
  <c r="Q9" i="4"/>
  <c r="D9" i="15"/>
  <c r="F9" i="15" s="1"/>
  <c r="R11" i="4"/>
  <c r="D11" i="16"/>
  <c r="F11" i="16" s="1"/>
  <c r="V26" i="4"/>
  <c r="D26" i="20"/>
  <c r="F26" i="20" s="1"/>
  <c r="S27" i="4"/>
  <c r="D27" i="17"/>
  <c r="F27" i="17" s="1"/>
  <c r="F29" i="17" s="1"/>
  <c r="U27" i="4"/>
  <c r="D27" i="19"/>
  <c r="F27" i="19" s="1"/>
  <c r="F29" i="19" s="1"/>
  <c r="R12" i="4"/>
  <c r="T24" i="4"/>
  <c r="V25" i="4"/>
  <c r="D25" i="20"/>
  <c r="F25" i="20" s="1"/>
  <c r="P26" i="4"/>
  <c r="R14" i="4"/>
  <c r="D14" i="16"/>
  <c r="F14" i="16" s="1"/>
  <c r="S20" i="4"/>
  <c r="D20" i="17"/>
  <c r="F20" i="17" s="1"/>
  <c r="S25" i="4"/>
  <c r="T28" i="4"/>
  <c r="D28" i="18"/>
  <c r="F28" i="18" s="1"/>
  <c r="Q26" i="4"/>
  <c r="D26" i="15"/>
  <c r="P15" i="4"/>
  <c r="D15" i="14"/>
  <c r="F15" i="14" s="1"/>
  <c r="R21" i="4"/>
  <c r="D21" i="16"/>
  <c r="O12" i="4"/>
  <c r="D12" i="13"/>
  <c r="Q21" i="4"/>
  <c r="D21" i="15"/>
  <c r="F21" i="15" s="1"/>
  <c r="P24" i="4"/>
  <c r="D24" i="14"/>
  <c r="F24" i="14" s="1"/>
  <c r="V11" i="4"/>
  <c r="D11" i="20"/>
  <c r="F11" i="20" s="1"/>
  <c r="S21" i="4"/>
  <c r="D21" i="17"/>
  <c r="S14" i="4"/>
  <c r="D14" i="17"/>
  <c r="F14" i="17" s="1"/>
  <c r="D19" i="13"/>
  <c r="O19" i="4"/>
  <c r="V21" i="4"/>
  <c r="V19" i="4"/>
  <c r="T25" i="4"/>
  <c r="D9" i="13"/>
  <c r="O9" i="4"/>
  <c r="D36" i="21"/>
  <c r="N39" i="4"/>
  <c r="F43" i="14" l="1"/>
  <c r="D33" i="17"/>
  <c r="V33" i="4"/>
  <c r="R33" i="4"/>
  <c r="F43" i="18"/>
  <c r="D33" i="16"/>
  <c r="F33" i="16" s="1"/>
  <c r="F36" i="16" s="1"/>
  <c r="F43" i="17"/>
  <c r="F43" i="19"/>
  <c r="S33" i="4"/>
  <c r="U33" i="4"/>
  <c r="F43" i="16"/>
  <c r="T33" i="4"/>
  <c r="Q33" i="4"/>
  <c r="P33" i="4"/>
  <c r="F16" i="17"/>
  <c r="F16" i="19"/>
  <c r="F16" i="20"/>
  <c r="D33" i="20"/>
  <c r="F33" i="20" s="1"/>
  <c r="F36" i="20" s="1"/>
  <c r="D33" i="19"/>
  <c r="F33" i="19" s="1"/>
  <c r="F36" i="19" s="1"/>
  <c r="F16" i="14"/>
  <c r="D33" i="18"/>
  <c r="F33" i="18" s="1"/>
  <c r="F36" i="18" s="1"/>
  <c r="F22" i="19"/>
  <c r="D33" i="15"/>
  <c r="F33" i="15" s="1"/>
  <c r="F36" i="15" s="1"/>
  <c r="F29" i="14"/>
  <c r="D33" i="14"/>
  <c r="F33" i="14" s="1"/>
  <c r="F36" i="14" s="1"/>
  <c r="F16" i="18"/>
  <c r="F29" i="18"/>
  <c r="F16" i="15"/>
  <c r="F22" i="15"/>
  <c r="F16" i="16"/>
  <c r="F21" i="16"/>
  <c r="F22" i="16" s="1"/>
  <c r="F29" i="20"/>
  <c r="F29" i="15"/>
  <c r="F18" i="14"/>
  <c r="F22" i="14" s="1"/>
  <c r="F26" i="15"/>
  <c r="F21" i="17"/>
  <c r="F22" i="17" s="1"/>
  <c r="F33" i="17"/>
  <c r="F36" i="17" s="1"/>
  <c r="O10" i="4"/>
  <c r="O45" i="4"/>
  <c r="O18" i="4"/>
  <c r="O40" i="4"/>
  <c r="O46" i="4"/>
  <c r="O35" i="4"/>
  <c r="O41" i="4"/>
  <c r="D9" i="4"/>
  <c r="N9" i="4" s="1"/>
  <c r="D10" i="4"/>
  <c r="N10" i="4" s="1"/>
  <c r="D18" i="4"/>
  <c r="D19" i="4"/>
  <c r="D21" i="4"/>
  <c r="D24" i="4"/>
  <c r="N24" i="4" s="1"/>
  <c r="D25" i="4"/>
  <c r="D26" i="4"/>
  <c r="D23" i="21" s="1"/>
  <c r="D28" i="4"/>
  <c r="D25" i="21" s="1"/>
  <c r="D31" i="4"/>
  <c r="D28" i="21" s="1"/>
  <c r="D33" i="4"/>
  <c r="N33" i="4" s="1"/>
  <c r="D34" i="4"/>
  <c r="N34" i="4" s="1"/>
  <c r="D35" i="4"/>
  <c r="D32" i="21" s="1"/>
  <c r="D38" i="4"/>
  <c r="N38" i="4" s="1"/>
  <c r="D40" i="4"/>
  <c r="N40" i="4" s="1"/>
  <c r="D41" i="4"/>
  <c r="N41" i="4" s="1"/>
  <c r="D45" i="4"/>
  <c r="D41" i="21" s="1"/>
  <c r="D46" i="4"/>
  <c r="D42" i="21" s="1"/>
  <c r="G9" i="21"/>
  <c r="G10" i="21"/>
  <c r="G15" i="21"/>
  <c r="G16" i="21"/>
  <c r="G18" i="21"/>
  <c r="G21" i="21"/>
  <c r="G22" i="21"/>
  <c r="G23" i="21"/>
  <c r="G25" i="21"/>
  <c r="G28" i="21"/>
  <c r="G31" i="21"/>
  <c r="G32" i="21"/>
  <c r="H32" i="21"/>
  <c r="G35" i="21"/>
  <c r="G37" i="21"/>
  <c r="G41" i="21"/>
  <c r="G42" i="21"/>
  <c r="E9" i="13"/>
  <c r="E18" i="13"/>
  <c r="E19" i="13"/>
  <c r="E24" i="13"/>
  <c r="E25" i="13"/>
  <c r="E26" i="13"/>
  <c r="E31" i="13"/>
  <c r="E34" i="13"/>
  <c r="E35" i="13"/>
  <c r="E39" i="13"/>
  <c r="E41" i="13"/>
  <c r="E46" i="13"/>
  <c r="E47" i="13"/>
  <c r="E50" i="19" l="1"/>
  <c r="F37" i="19"/>
  <c r="F44" i="19" s="1"/>
  <c r="F53" i="19" s="1"/>
  <c r="F37" i="18"/>
  <c r="F44" i="18" s="1"/>
  <c r="F53" i="18" s="1"/>
  <c r="E50" i="20"/>
  <c r="E50" i="18"/>
  <c r="F37" i="14"/>
  <c r="F44" i="14" s="1"/>
  <c r="F53" i="14" s="1"/>
  <c r="F37" i="20"/>
  <c r="F44" i="20" s="1"/>
  <c r="F53" i="20" s="1"/>
  <c r="F37" i="17"/>
  <c r="F44" i="17" s="1"/>
  <c r="F53" i="17" s="1"/>
  <c r="F37" i="15"/>
  <c r="F44" i="15" s="1"/>
  <c r="F53" i="15" s="1"/>
  <c r="E50" i="15"/>
  <c r="E50" i="17"/>
  <c r="E50" i="14"/>
  <c r="E50" i="16"/>
  <c r="F37" i="16"/>
  <c r="F44" i="16" s="1"/>
  <c r="D30" i="21"/>
  <c r="N25" i="4"/>
  <c r="D22" i="21"/>
  <c r="N21" i="4"/>
  <c r="D18" i="21"/>
  <c r="N19" i="4"/>
  <c r="D16" i="21"/>
  <c r="N18" i="4"/>
  <c r="D15" i="21"/>
  <c r="D9" i="21"/>
  <c r="N28" i="4"/>
  <c r="D21" i="21"/>
  <c r="F15" i="13"/>
  <c r="D35" i="21"/>
  <c r="W35" i="4"/>
  <c r="E32" i="21" s="1"/>
  <c r="W46" i="4"/>
  <c r="N46" i="4"/>
  <c r="N31" i="4"/>
  <c r="D31" i="21"/>
  <c r="D35" i="13"/>
  <c r="F35" i="13" s="1"/>
  <c r="D47" i="13"/>
  <c r="F47" i="13" s="1"/>
  <c r="O15" i="4"/>
  <c r="O21" i="4"/>
  <c r="O38" i="4"/>
  <c r="F19" i="13"/>
  <c r="D46" i="13"/>
  <c r="F46" i="13" s="1"/>
  <c r="O28" i="4"/>
  <c r="D24" i="13"/>
  <c r="F24" i="13" s="1"/>
  <c r="D18" i="13"/>
  <c r="O34" i="4"/>
  <c r="F10" i="13"/>
  <c r="D10" i="21"/>
  <c r="N26" i="4"/>
  <c r="N45" i="4"/>
  <c r="N16" i="4"/>
  <c r="W41" i="4"/>
  <c r="X41" i="4" s="1"/>
  <c r="Y41" i="4" s="1"/>
  <c r="D41" i="13"/>
  <c r="F41" i="13" s="1"/>
  <c r="F18" i="13" l="1"/>
  <c r="F53" i="16"/>
  <c r="N29" i="4"/>
  <c r="N22" i="4"/>
  <c r="N47" i="4"/>
  <c r="W10" i="4"/>
  <c r="F9" i="13"/>
  <c r="D31" i="13"/>
  <c r="F31" i="13" s="1"/>
  <c r="F21" i="13"/>
  <c r="F48" i="13"/>
  <c r="W11" i="4"/>
  <c r="W21" i="4"/>
  <c r="W38" i="4"/>
  <c r="X38" i="4" s="1"/>
  <c r="Y38" i="4" s="1"/>
  <c r="D25" i="13"/>
  <c r="F25" i="13" s="1"/>
  <c r="O25" i="4"/>
  <c r="D39" i="13"/>
  <c r="F39" i="13" s="1"/>
  <c r="D28" i="13"/>
  <c r="F11" i="13"/>
  <c r="O26" i="4"/>
  <c r="D26" i="13"/>
  <c r="F26" i="13" s="1"/>
  <c r="O24" i="4"/>
  <c r="D34" i="13"/>
  <c r="F34" i="13" s="1"/>
  <c r="F12" i="13"/>
  <c r="W28" i="4"/>
  <c r="X28" i="4" s="1"/>
  <c r="Y28" i="4" s="1"/>
  <c r="E42" i="21"/>
  <c r="F42" i="21" s="1"/>
  <c r="H42" i="21" s="1"/>
  <c r="X46" i="4"/>
  <c r="Y46" i="4" s="1"/>
  <c r="F22" i="13" l="1"/>
  <c r="W34" i="4"/>
  <c r="E31" i="21" s="1"/>
  <c r="F31" i="21" s="1"/>
  <c r="H31" i="21" s="1"/>
  <c r="F28" i="13"/>
  <c r="F29" i="13" s="1"/>
  <c r="X21" i="4"/>
  <c r="Y21" i="4" s="1"/>
  <c r="E18" i="21"/>
  <c r="F18" i="21" s="1"/>
  <c r="H18" i="21" s="1"/>
  <c r="X10" i="4"/>
  <c r="Y10" i="4" s="1"/>
  <c r="E10" i="21"/>
  <c r="F10" i="21" s="1"/>
  <c r="H10" i="21" s="1"/>
  <c r="W19" i="4"/>
  <c r="W27" i="4"/>
  <c r="W12" i="4"/>
  <c r="W20" i="4"/>
  <c r="W13" i="4"/>
  <c r="W14" i="4"/>
  <c r="W9" i="4"/>
  <c r="X9" i="4" s="1"/>
  <c r="Y9" i="4" s="1"/>
  <c r="W15" i="4"/>
  <c r="W31" i="4"/>
  <c r="X31" i="4" s="1"/>
  <c r="Y31" i="4" s="1"/>
  <c r="W25" i="4"/>
  <c r="W24" i="4"/>
  <c r="W40" i="4"/>
  <c r="X40" i="4" s="1"/>
  <c r="Y40" i="4" s="1"/>
  <c r="W18" i="4"/>
  <c r="F16" i="13"/>
  <c r="W26" i="4"/>
  <c r="X26" i="4" s="1"/>
  <c r="Y26" i="4" s="1"/>
  <c r="E25" i="21"/>
  <c r="F25" i="21" s="1"/>
  <c r="H25" i="21" s="1"/>
  <c r="E35" i="21"/>
  <c r="F35" i="21" s="1"/>
  <c r="H35" i="21" s="1"/>
  <c r="F51" i="13" l="1"/>
  <c r="F52" i="13" s="1"/>
  <c r="X34" i="4"/>
  <c r="Y34" i="4" s="1"/>
  <c r="E12" i="21"/>
  <c r="F12" i="21" s="1"/>
  <c r="H12" i="21" s="1"/>
  <c r="E16" i="21"/>
  <c r="F16" i="21" s="1"/>
  <c r="H16" i="21" s="1"/>
  <c r="X20" i="4"/>
  <c r="Y20" i="4" s="1"/>
  <c r="E17" i="21"/>
  <c r="F17" i="21" s="1"/>
  <c r="H17" i="21" s="1"/>
  <c r="X27" i="4"/>
  <c r="Y27" i="4" s="1"/>
  <c r="E24" i="21"/>
  <c r="F24" i="21" s="1"/>
  <c r="H24" i="21" s="1"/>
  <c r="X25" i="4"/>
  <c r="Y25" i="4" s="1"/>
  <c r="E22" i="21"/>
  <c r="F22" i="21" s="1"/>
  <c r="H22" i="21" s="1"/>
  <c r="X24" i="4"/>
  <c r="Y24" i="4" s="1"/>
  <c r="E21" i="21"/>
  <c r="E15" i="21"/>
  <c r="F15" i="21" s="1"/>
  <c r="H15" i="21" s="1"/>
  <c r="E11" i="21"/>
  <c r="F11" i="21" s="1"/>
  <c r="H11" i="21" s="1"/>
  <c r="X19" i="4"/>
  <c r="Y19" i="4" s="1"/>
  <c r="X11" i="4"/>
  <c r="Y11" i="4" s="1"/>
  <c r="X13" i="4"/>
  <c r="Y13" i="4" s="1"/>
  <c r="E9" i="21"/>
  <c r="F9" i="21" s="1"/>
  <c r="H9" i="21" s="1"/>
  <c r="E28" i="21"/>
  <c r="F28" i="21" s="1"/>
  <c r="H28" i="21" s="1"/>
  <c r="F21" i="21"/>
  <c r="H21" i="21" s="1"/>
  <c r="E37" i="21"/>
  <c r="H37" i="21" s="1"/>
  <c r="X18" i="4"/>
  <c r="Y18" i="4" s="1"/>
  <c r="E23" i="21"/>
  <c r="F23" i="21" s="1"/>
  <c r="H23" i="21" s="1"/>
  <c r="H19" i="21" l="1"/>
  <c r="H26" i="21"/>
  <c r="H13" i="21"/>
  <c r="D40" i="13"/>
  <c r="D33" i="13" s="1"/>
  <c r="O39" i="4"/>
  <c r="W39" i="4" l="1"/>
  <c r="E36" i="21" s="1"/>
  <c r="F36" i="21" s="1"/>
  <c r="H36" i="21" s="1"/>
  <c r="H38" i="21" s="1"/>
  <c r="O33" i="4"/>
  <c r="W33" i="4" s="1"/>
  <c r="F40" i="13"/>
  <c r="F43" i="13" s="1"/>
  <c r="F33" i="13"/>
  <c r="X33" i="4" l="1"/>
  <c r="Y33" i="4" s="1"/>
  <c r="E30" i="21"/>
  <c r="F30" i="21" s="1"/>
  <c r="H30" i="21" s="1"/>
  <c r="H33" i="21" s="1"/>
  <c r="X39" i="4"/>
  <c r="Y39" i="4" s="1"/>
  <c r="N36" i="4"/>
  <c r="N43" i="4" s="1"/>
  <c r="F36" i="13" l="1"/>
  <c r="E50" i="13" l="1"/>
  <c r="F37" i="13"/>
  <c r="F44" i="13" s="1"/>
  <c r="F53" i="13" s="1"/>
  <c r="W45" i="4" l="1"/>
  <c r="E41" i="21" l="1"/>
  <c r="F41" i="21" s="1"/>
  <c r="H41" i="21" s="1"/>
  <c r="H43" i="21" s="1"/>
  <c r="X45" i="4"/>
  <c r="Y45" i="4" s="1"/>
  <c r="X50" i="4" s="1"/>
</calcChain>
</file>

<file path=xl/sharedStrings.xml><?xml version="1.0" encoding="utf-8"?>
<sst xmlns="http://schemas.openxmlformats.org/spreadsheetml/2006/main" count="1475" uniqueCount="161">
  <si>
    <t>Instrukcja</t>
  </si>
  <si>
    <t>Program przeznaczony dla skarbników kół, pomocny przy redystrybucji opłat wędkarskich. Formuły liczące zabezpieczone są hasłem.</t>
  </si>
  <si>
    <t xml:space="preserve">Rejestrując przyjęte opłaty, automatycznie wypełniamy specyfikację  wpłaty gotówki do ZO. Każda wpłata kończy pracę na tym arkuszu, czyli rozliczając Wp1 kończymy przyjmować </t>
  </si>
  <si>
    <t>opłaty na arkusz K1. Wp2 odpowiada K2 itd..</t>
  </si>
  <si>
    <r>
      <t xml:space="preserve">W przypadku świadczenia </t>
    </r>
    <r>
      <rPr>
        <sz val="10"/>
        <color indexed="10"/>
        <rFont val="Arial"/>
        <family val="2"/>
        <charset val="238"/>
      </rPr>
      <t>bezpł</t>
    </r>
    <r>
      <rPr>
        <sz val="10"/>
        <rFont val="Arial"/>
        <family val="2"/>
        <charset val="238"/>
      </rPr>
      <t xml:space="preserve"> w druku wstawiamy nie wartość znaczka i legitymacji lecz ich ilość / </t>
    </r>
    <r>
      <rPr>
        <b/>
        <sz val="10"/>
        <color indexed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/. 1 również wpisujemy   przy zdanym zezwoleniu. </t>
    </r>
  </si>
  <si>
    <t>Program zliczy ilość wydanych nominałów a nie ich wartości.</t>
  </si>
  <si>
    <r>
      <t>Zakładka Spec kon</t>
    </r>
    <r>
      <rPr>
        <sz val="10"/>
        <rFont val="Arial"/>
        <family val="2"/>
        <charset val="238"/>
      </rPr>
      <t xml:space="preserve"> - Arkusz rozliczający znaczki po zakończeniu roku finansowego - rozliczenie końcowe. W kolorze czerwonym ilość znaczków do zwrotu do ZO.</t>
    </r>
  </si>
  <si>
    <r>
      <t xml:space="preserve">Zakładka całość </t>
    </r>
    <r>
      <rPr>
        <sz val="10"/>
        <rFont val="Arial"/>
        <family val="2"/>
        <charset val="238"/>
      </rPr>
      <t xml:space="preserve">- arkusz sortujący. Dane z arkuszy K1 - K8 na zasadach kopiuj - wklej, przenosimy do tego arkusza tworząc całość wpłat wędkarskich w kole.  Po wklejeniu wszystkich arkuszy </t>
    </r>
  </si>
  <si>
    <t>K1-K8 możemy za pomocą ikony umieszczonej przy wartości opłaty      w wierszu 9, sortować opłaty w kolumnach według nazwisk alfabetycznie lub według poszczególnych opłat</t>
  </si>
  <si>
    <t xml:space="preserve">W podsumowaniu tego arkusza mamy zsumowane wszystkie znaczki i kwoty za nie pobrane. </t>
  </si>
  <si>
    <t>PZW Zarząd Okręgu w Lublinie</t>
  </si>
  <si>
    <t>Koło PZW  ………………………………………</t>
  </si>
  <si>
    <t xml:space="preserve">Pobrano z ZO </t>
  </si>
  <si>
    <t>Rozliczenie</t>
  </si>
  <si>
    <t>W dyspozycji</t>
  </si>
  <si>
    <t xml:space="preserve">  szt</t>
  </si>
  <si>
    <t>Wart.</t>
  </si>
  <si>
    <t>wartość</t>
  </si>
  <si>
    <t>znaków wartościowych</t>
  </si>
  <si>
    <t>skarbnika</t>
  </si>
  <si>
    <t>Składka członkowska</t>
  </si>
  <si>
    <t>w dniu</t>
  </si>
  <si>
    <t>znaku</t>
  </si>
  <si>
    <t>pobrania</t>
  </si>
  <si>
    <t>W1</t>
  </si>
  <si>
    <t>W2</t>
  </si>
  <si>
    <t>W3</t>
  </si>
  <si>
    <t>W4</t>
  </si>
  <si>
    <t>W5</t>
  </si>
  <si>
    <t>W6</t>
  </si>
  <si>
    <t>W7</t>
  </si>
  <si>
    <t>W8</t>
  </si>
  <si>
    <t>Razem</t>
  </si>
  <si>
    <t>ilość</t>
  </si>
  <si>
    <t>Składka podstawowa</t>
  </si>
  <si>
    <t>x</t>
  </si>
  <si>
    <t>Składka uczestnika</t>
  </si>
  <si>
    <t>Składka okręgowa na wody nizinne</t>
  </si>
  <si>
    <t>Podstawowa</t>
  </si>
  <si>
    <t>Ulgowa</t>
  </si>
  <si>
    <t>Członka uczestnika</t>
  </si>
  <si>
    <t>Składka okręgowa na wody górskie</t>
  </si>
  <si>
    <t>Składki uzupełniające</t>
  </si>
  <si>
    <t>Dopłata górska do wód nizinnych</t>
  </si>
  <si>
    <t>Hologramy do zezwoleń</t>
  </si>
  <si>
    <t>Legitymacje</t>
  </si>
  <si>
    <t>Legitymacje bezpłatne</t>
  </si>
  <si>
    <t>bezpł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</si>
  <si>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</si>
  <si>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Dobrowolna wpłata na młodzież</t>
  </si>
  <si>
    <t>Opłata za niezdanie zezwolenia</t>
  </si>
  <si>
    <t>Ilość zdanych zezwoleń</t>
  </si>
  <si>
    <t>Razem:</t>
  </si>
  <si>
    <t>Wpisowe</t>
  </si>
  <si>
    <t>Wpisowe członka PZW</t>
  </si>
  <si>
    <t>Wpisowe członka uczestnika</t>
  </si>
  <si>
    <t>Pobrano na kwotę</t>
  </si>
  <si>
    <t>Do rozliczenia na kwotę</t>
  </si>
  <si>
    <t>Podpis skarbnika koła</t>
  </si>
  <si>
    <t>..............................................</t>
  </si>
  <si>
    <t xml:space="preserve">R O Z L I C Z E N I E   </t>
  </si>
  <si>
    <t>przyjętych wpłat od członków Polskiego Związku Wędkarskiego</t>
  </si>
  <si>
    <t>pieczęć Koła</t>
  </si>
  <si>
    <t>Legitymacja</t>
  </si>
  <si>
    <t>Składki okręgowe</t>
  </si>
  <si>
    <t>Dopłata</t>
  </si>
  <si>
    <t xml:space="preserve">      NAZWISKO</t>
  </si>
  <si>
    <t>na wody nizinne</t>
  </si>
  <si>
    <t>na wody górskie</t>
  </si>
  <si>
    <t>górska</t>
  </si>
  <si>
    <t>młodzież</t>
  </si>
  <si>
    <t>L.P.</t>
  </si>
  <si>
    <t>Data</t>
  </si>
  <si>
    <t>Zezwol</t>
  </si>
  <si>
    <t>Normal</t>
  </si>
  <si>
    <t>Uczest</t>
  </si>
  <si>
    <t>czł.</t>
  </si>
  <si>
    <t>ucz.</t>
  </si>
  <si>
    <t>złota</t>
  </si>
  <si>
    <t>zezwol</t>
  </si>
  <si>
    <t>Zdano</t>
  </si>
  <si>
    <t>wpłaty</t>
  </si>
  <si>
    <t xml:space="preserve">                   i  IMIĘ</t>
  </si>
  <si>
    <t>zł</t>
  </si>
  <si>
    <t>szt</t>
  </si>
  <si>
    <t>zezwo-</t>
  </si>
  <si>
    <t>nr.</t>
  </si>
  <si>
    <t>lenie</t>
  </si>
  <si>
    <t>RAZEM  ZŁ</t>
  </si>
  <si>
    <t>X</t>
  </si>
  <si>
    <t>RAZEM SZT</t>
  </si>
  <si>
    <t>Uwaga -*</t>
  </si>
  <si>
    <t>……………………. dn .....................</t>
  </si>
  <si>
    <t>Koło PZW ………………………………</t>
  </si>
  <si>
    <t xml:space="preserve">                                 Rozliczenie pobranych </t>
  </si>
  <si>
    <t>znaków wartościowych,legitymacji wędkarskich.</t>
  </si>
  <si>
    <t>Ilość</t>
  </si>
  <si>
    <t>Wartość</t>
  </si>
  <si>
    <t>znaku w zł</t>
  </si>
  <si>
    <t>znaków</t>
  </si>
  <si>
    <r>
      <t xml:space="preserve">Razem pobrane składki </t>
    </r>
    <r>
      <rPr>
        <sz val="8"/>
        <color indexed="10"/>
        <rFont val="Arial"/>
        <family val="2"/>
        <charset val="238"/>
      </rPr>
      <t>*</t>
    </r>
  </si>
  <si>
    <t>..............................................................................................</t>
  </si>
  <si>
    <t>dopłata do młodzieży</t>
  </si>
  <si>
    <t>opłata za niezdane zezwolenie</t>
  </si>
  <si>
    <r>
      <t xml:space="preserve">Razem pobrane opłaty </t>
    </r>
    <r>
      <rPr>
        <sz val="8"/>
        <color indexed="10"/>
        <rFont val="Arial"/>
        <family val="2"/>
        <charset val="238"/>
      </rPr>
      <t>**</t>
    </r>
  </si>
  <si>
    <t xml:space="preserve">Udział w składce członkowskiej  </t>
  </si>
  <si>
    <t>Pozostało w kole</t>
  </si>
  <si>
    <t>Odprowadzono do ZO</t>
  </si>
  <si>
    <r>
      <t>*</t>
    </r>
    <r>
      <rPr>
        <sz val="10"/>
        <rFont val="Arial"/>
        <family val="2"/>
        <charset val="238"/>
      </rPr>
      <t xml:space="preserve"> - dane dla księgowości</t>
    </r>
  </si>
  <si>
    <r>
      <t>**</t>
    </r>
    <r>
      <rPr>
        <sz val="10"/>
        <rFont val="Arial"/>
        <family val="2"/>
        <charset val="238"/>
      </rPr>
      <t xml:space="preserve"> - </t>
    </r>
    <r>
      <rPr>
        <sz val="8"/>
        <rFont val="Arial"/>
        <family val="2"/>
        <charset val="238"/>
      </rPr>
      <t>do raportu finansowego</t>
    </r>
  </si>
  <si>
    <t>…………………………... dn  …….……… r.</t>
  </si>
  <si>
    <t>Koło PZW ……………………………………..</t>
  </si>
  <si>
    <t>Ilość znaków</t>
  </si>
  <si>
    <t>Różnica</t>
  </si>
  <si>
    <t>pobr</t>
  </si>
  <si>
    <t>zdan</t>
  </si>
  <si>
    <t xml:space="preserve">znaku </t>
  </si>
  <si>
    <t>zwrotu</t>
  </si>
  <si>
    <t>dobrowolna na młodzież</t>
  </si>
  <si>
    <t>Opłata za niezdane zezwolenie</t>
  </si>
  <si>
    <t>Ilość zdanych zezwoleń w szt</t>
  </si>
  <si>
    <t>Udział w składce członkowskiej</t>
  </si>
  <si>
    <t>Rejestr na wody Lublin nizinne</t>
  </si>
  <si>
    <t>rejestr</t>
  </si>
  <si>
    <t>na LN</t>
  </si>
  <si>
    <t>rejestr na LN</t>
  </si>
  <si>
    <t>Rejestr na LN</t>
  </si>
  <si>
    <t xml:space="preserve">znaczków. Prawa strona arkusza będzie pokazywała aktualny stan znaczków w miarę ich ubywania. </t>
  </si>
  <si>
    <r>
      <t>Zakładka Pob</t>
    </r>
    <r>
      <rPr>
        <sz val="10"/>
        <rFont val="Arial"/>
        <family val="2"/>
        <charset val="238"/>
      </rPr>
      <t xml:space="preserve">  - arkusz magazynowy znaków wędkarskich. Po pobraniu znaczków z ZO wpisać ich ilości w odpowiednią kolumnę, oznaczając datę pobranie / w formie zapisu  01.01. / i ilość </t>
    </r>
  </si>
  <si>
    <t>niezdane</t>
  </si>
  <si>
    <t>Składka ulgowa srebrna</t>
  </si>
  <si>
    <t>Składka ulgowa złota</t>
  </si>
  <si>
    <t>Składka ulgowa niepełnosprawność</t>
  </si>
  <si>
    <t>Składka ulgowa złota z wieńcami</t>
  </si>
  <si>
    <t>Ulgowa 65M,60K, srebrna</t>
  </si>
  <si>
    <t>Ulgowa złota z wieńcami</t>
  </si>
  <si>
    <t>za znaki wartościowe od dnia ……………………. do dnia .............................2023r.</t>
  </si>
  <si>
    <t>srebr.</t>
  </si>
  <si>
    <t>niepełn.</t>
  </si>
  <si>
    <t>wieńc</t>
  </si>
  <si>
    <t xml:space="preserve">odznacz </t>
  </si>
  <si>
    <r>
      <t>Zakładka K1 do K8</t>
    </r>
    <r>
      <rPr>
        <sz val="10"/>
        <rFont val="Arial"/>
        <family val="2"/>
        <charset val="238"/>
      </rPr>
      <t xml:space="preserve">  -  Rozliczenie przyjętych opłat. Każda z zakładek rejestruje 258 opłat.  </t>
    </r>
  </si>
  <si>
    <t>dobr</t>
  </si>
  <si>
    <t>?</t>
  </si>
  <si>
    <r>
      <t>Zakładka Wp1 do Wp8</t>
    </r>
    <r>
      <rPr>
        <sz val="10"/>
        <rFont val="Arial"/>
        <family val="2"/>
        <charset val="238"/>
      </rPr>
      <t xml:space="preserve">  -  Specyfikacja do wpłaty oraz dane do raportu finansowego. F- 44 pobrane składki, F - 48 wpisowe, F - 41 udział koła w składce członkowskiej</t>
    </r>
  </si>
  <si>
    <r>
      <t>F - 53</t>
    </r>
    <r>
      <rPr>
        <sz val="10"/>
        <rFont val="Arial"/>
        <family val="2"/>
        <charset val="238"/>
      </rPr>
      <t xml:space="preserve"> kwota wpłaty do ZO po potrąceniu własnego udziału.</t>
    </r>
  </si>
  <si>
    <t>REJESTR CZŁONKÓW KOŁA</t>
  </si>
  <si>
    <t>według przyjętych opłat wędkarskich</t>
  </si>
  <si>
    <t xml:space="preserve">                                         za znaki wartościowe w ……………. Roku</t>
  </si>
  <si>
    <t>W kolumnie Z rejestrujemy ewentualne dobrowolne wpłaty o ile koło podejmie taką decyzję. Kwota dobrowolnej wpłaty  nie jest włączona do specyfikacji wpłaty /Wp/</t>
  </si>
  <si>
    <t>Należy ją umieścić bezpośrednio w raporcie wpisując wartość dobrowolnej wpłaty  w okienku Z-8, w podsumowaniu oprócz kwoty będziemy posiadali ilość  dobrowolnych wpłat, egzaminów itd.</t>
  </si>
  <si>
    <t>Składka ulgowa złota, niepeł</t>
  </si>
  <si>
    <t xml:space="preserve">Składka ulgowa </t>
  </si>
  <si>
    <t>Składka ulgowa młodzież 17-24</t>
  </si>
  <si>
    <t>Ulgowa młodz 17-24,złota,niepełnosp</t>
  </si>
  <si>
    <t>młodz17-24</t>
  </si>
  <si>
    <t>Składka ulgowa młodz 17-24, wieńc, uczest</t>
  </si>
  <si>
    <t>młodz 17-24</t>
  </si>
  <si>
    <t>Lista udział</t>
  </si>
  <si>
    <t>W zakładce Pob wybieramy z listy rozwijalnej % udział dla Koła.</t>
  </si>
  <si>
    <t xml:space="preserve">Rozliczenie pobranych znaków wartościowych, legitymacji wędkarskich w 2025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</si>
</sst>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yy"/>
    <numFmt numFmtId="165" formatCode="#,##0&quot; zł&quot;"/>
    <numFmt numFmtId="166" formatCode="#,##0.00&quot; zł&quot;"/>
    <numFmt numFmtId="167" formatCode="0.0%"/>
  </numFmts>
  <fonts count="20" x14ac:knownFonts="1"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u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4"/>
      <name val="Arial"/>
      <family val="2"/>
      <charset val="238"/>
    </font>
    <font>
      <b/>
      <sz val="14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9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37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165" fontId="8" fillId="2" borderId="11" xfId="0" applyNumberFormat="1" applyFont="1" applyFill="1" applyBorder="1" applyAlignment="1">
      <alignment horizontal="right"/>
    </xf>
    <xf numFmtId="0" fontId="8" fillId="0" borderId="11" xfId="0" applyFont="1" applyBorder="1" applyAlignment="1">
      <alignment horizontal="center" vertical="center"/>
    </xf>
    <xf numFmtId="0" fontId="0" fillId="3" borderId="12" xfId="0" applyFill="1" applyBorder="1"/>
    <xf numFmtId="165" fontId="8" fillId="2" borderId="13" xfId="0" applyNumberFormat="1" applyFont="1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/>
    <xf numFmtId="0" fontId="0" fillId="2" borderId="13" xfId="0" applyFill="1" applyBorder="1" applyAlignment="1">
      <alignment horizontal="center" vertical="center"/>
    </xf>
    <xf numFmtId="165" fontId="8" fillId="2" borderId="13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165" fontId="11" fillId="0" borderId="3" xfId="0" applyNumberFormat="1" applyFont="1" applyBorder="1"/>
    <xf numFmtId="0" fontId="8" fillId="0" borderId="17" xfId="0" applyFont="1" applyBorder="1"/>
    <xf numFmtId="0" fontId="8" fillId="0" borderId="0" xfId="0" applyFont="1"/>
    <xf numFmtId="0" fontId="4" fillId="2" borderId="18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/>
      <protection locked="0"/>
    </xf>
    <xf numFmtId="0" fontId="0" fillId="3" borderId="19" xfId="0" applyFill="1" applyBorder="1"/>
    <xf numFmtId="0" fontId="0" fillId="3" borderId="19" xfId="0" applyFill="1" applyBorder="1" applyAlignment="1">
      <alignment horizontal="right" vertical="center"/>
    </xf>
    <xf numFmtId="165" fontId="11" fillId="0" borderId="10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4" fillId="2" borderId="18" xfId="0" applyFont="1" applyFill="1" applyBorder="1" applyAlignment="1">
      <alignment horizontal="center"/>
    </xf>
    <xf numFmtId="0" fontId="0" fillId="3" borderId="20" xfId="0" applyFill="1" applyBorder="1"/>
    <xf numFmtId="0" fontId="4" fillId="2" borderId="21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165" fontId="11" fillId="0" borderId="3" xfId="0" applyNumberFormat="1" applyFont="1" applyBorder="1" applyAlignment="1">
      <alignment horizontal="right"/>
    </xf>
    <xf numFmtId="0" fontId="0" fillId="0" borderId="18" xfId="0" applyBorder="1" applyAlignment="1" applyProtection="1">
      <alignment horizontal="center" vertical="center"/>
      <protection locked="0"/>
    </xf>
    <xf numFmtId="165" fontId="8" fillId="2" borderId="22" xfId="0" applyNumberFormat="1" applyFont="1" applyFill="1" applyBorder="1" applyAlignment="1">
      <alignment horizontal="right"/>
    </xf>
    <xf numFmtId="0" fontId="0" fillId="0" borderId="21" xfId="0" applyBorder="1" applyAlignment="1" applyProtection="1">
      <alignment horizontal="center" vertical="center"/>
      <protection locked="0"/>
    </xf>
    <xf numFmtId="0" fontId="0" fillId="3" borderId="12" xfId="0" applyFill="1" applyBorder="1" applyAlignment="1">
      <alignment horizontal="right" vertical="center"/>
    </xf>
    <xf numFmtId="0" fontId="0" fillId="3" borderId="23" xfId="0" applyFill="1" applyBorder="1"/>
    <xf numFmtId="0" fontId="4" fillId="2" borderId="21" xfId="0" applyFont="1" applyFill="1" applyBorder="1" applyAlignment="1">
      <alignment horizontal="center" vertical="center"/>
    </xf>
    <xf numFmtId="0" fontId="0" fillId="3" borderId="24" xfId="0" applyFill="1" applyBorder="1"/>
    <xf numFmtId="0" fontId="6" fillId="0" borderId="0" xfId="0" applyFont="1"/>
    <xf numFmtId="166" fontId="11" fillId="0" borderId="0" xfId="0" applyNumberFormat="1" applyFont="1"/>
    <xf numFmtId="0" fontId="0" fillId="0" borderId="44" xfId="0" applyBorder="1" applyAlignment="1" applyProtection="1">
      <alignment horizontal="right"/>
      <protection locked="0"/>
    </xf>
    <xf numFmtId="164" fontId="0" fillId="0" borderId="45" xfId="0" applyNumberFormat="1" applyBorder="1" applyAlignment="1" applyProtection="1">
      <alignment horizontal="right"/>
      <protection locked="0"/>
    </xf>
    <xf numFmtId="0" fontId="0" fillId="0" borderId="45" xfId="0" applyBorder="1" applyAlignment="1" applyProtection="1">
      <alignment horizontal="left"/>
      <protection locked="0"/>
    </xf>
    <xf numFmtId="0" fontId="0" fillId="0" borderId="46" xfId="0" applyBorder="1" applyAlignment="1" applyProtection="1">
      <alignment horizontal="right"/>
      <protection locked="0"/>
    </xf>
    <xf numFmtId="0" fontId="0" fillId="4" borderId="20" xfId="0" applyFill="1" applyBorder="1" applyAlignment="1" applyProtection="1">
      <alignment horizontal="center"/>
      <protection locked="0"/>
    </xf>
    <xf numFmtId="0" fontId="0" fillId="4" borderId="49" xfId="0" applyFill="1" applyBorder="1" applyAlignment="1" applyProtection="1">
      <alignment horizontal="center"/>
      <protection locked="0"/>
    </xf>
    <xf numFmtId="164" fontId="0" fillId="0" borderId="45" xfId="0" applyNumberFormat="1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right"/>
      <protection locked="0"/>
    </xf>
    <xf numFmtId="0" fontId="0" fillId="0" borderId="47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8" fillId="2" borderId="27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/>
    </xf>
    <xf numFmtId="165" fontId="8" fillId="2" borderId="56" xfId="0" applyNumberFormat="1" applyFont="1" applyFill="1" applyBorder="1" applyAlignment="1">
      <alignment horizontal="right"/>
    </xf>
    <xf numFmtId="0" fontId="8" fillId="2" borderId="1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/>
    </xf>
    <xf numFmtId="165" fontId="8" fillId="2" borderId="57" xfId="0" applyNumberFormat="1" applyFont="1" applyFill="1" applyBorder="1" applyAlignment="1">
      <alignment horizontal="right"/>
    </xf>
    <xf numFmtId="0" fontId="8" fillId="2" borderId="58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/>
    </xf>
    <xf numFmtId="165" fontId="8" fillId="2" borderId="60" xfId="0" applyNumberFormat="1" applyFont="1" applyFill="1" applyBorder="1" applyAlignment="1">
      <alignment horizontal="right"/>
    </xf>
    <xf numFmtId="165" fontId="10" fillId="2" borderId="40" xfId="0" applyNumberFormat="1" applyFont="1" applyFill="1" applyBorder="1"/>
    <xf numFmtId="0" fontId="8" fillId="0" borderId="32" xfId="0" applyFont="1" applyBorder="1"/>
    <xf numFmtId="0" fontId="0" fillId="0" borderId="32" xfId="0" applyBorder="1"/>
    <xf numFmtId="165" fontId="10" fillId="2" borderId="40" xfId="0" applyNumberFormat="1" applyFont="1" applyFill="1" applyBorder="1" applyAlignment="1">
      <alignment horizontal="right"/>
    </xf>
    <xf numFmtId="10" fontId="8" fillId="0" borderId="0" xfId="0" applyNumberFormat="1" applyFont="1" applyProtection="1">
      <protection locked="0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165" fontId="10" fillId="2" borderId="10" xfId="0" applyNumberFormat="1" applyFont="1" applyFill="1" applyBorder="1" applyAlignment="1">
      <alignment horizontal="right"/>
    </xf>
    <xf numFmtId="0" fontId="8" fillId="2" borderId="10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165" fontId="3" fillId="2" borderId="3" xfId="0" applyNumberFormat="1" applyFont="1" applyFill="1" applyBorder="1"/>
    <xf numFmtId="165" fontId="10" fillId="0" borderId="40" xfId="0" applyNumberFormat="1" applyFont="1" applyBorder="1"/>
    <xf numFmtId="10" fontId="4" fillId="0" borderId="0" xfId="0" applyNumberFormat="1" applyFont="1"/>
    <xf numFmtId="166" fontId="0" fillId="0" borderId="3" xfId="0" applyNumberFormat="1" applyBorder="1"/>
    <xf numFmtId="167" fontId="4" fillId="0" borderId="0" xfId="0" applyNumberFormat="1" applyFont="1"/>
    <xf numFmtId="166" fontId="4" fillId="6" borderId="3" xfId="0" applyNumberFormat="1" applyFont="1" applyFill="1" applyBorder="1"/>
    <xf numFmtId="166" fontId="3" fillId="7" borderId="3" xfId="0" applyNumberFormat="1" applyFont="1" applyFill="1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1" xfId="0" applyFont="1" applyBorder="1"/>
    <xf numFmtId="0" fontId="11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5" fontId="8" fillId="0" borderId="11" xfId="0" applyNumberFormat="1" applyFont="1" applyBorder="1" applyAlignment="1">
      <alignment horizontal="right"/>
    </xf>
    <xf numFmtId="0" fontId="8" fillId="0" borderId="13" xfId="0" applyFont="1" applyBorder="1"/>
    <xf numFmtId="0" fontId="11" fillId="0" borderId="13" xfId="0" applyFont="1" applyBorder="1" applyAlignment="1">
      <alignment horizontal="center"/>
    </xf>
    <xf numFmtId="165" fontId="8" fillId="0" borderId="13" xfId="0" applyNumberFormat="1" applyFont="1" applyBorder="1" applyAlignment="1">
      <alignment horizontal="right"/>
    </xf>
    <xf numFmtId="0" fontId="8" fillId="0" borderId="0" xfId="0" applyFont="1" applyAlignment="1" applyProtection="1">
      <alignment horizontal="right"/>
      <protection locked="0"/>
    </xf>
    <xf numFmtId="165" fontId="8" fillId="0" borderId="1" xfId="0" applyNumberFormat="1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165" fontId="8" fillId="0" borderId="0" xfId="0" applyNumberFormat="1" applyFont="1"/>
    <xf numFmtId="0" fontId="0" fillId="0" borderId="13" xfId="0" applyBorder="1"/>
    <xf numFmtId="0" fontId="0" fillId="0" borderId="64" xfId="0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67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0" fillId="0" borderId="72" xfId="0" applyBorder="1" applyAlignment="1" applyProtection="1">
      <alignment horizontal="center"/>
      <protection locked="0"/>
    </xf>
    <xf numFmtId="0" fontId="0" fillId="0" borderId="73" xfId="0" applyBorder="1" applyAlignment="1" applyProtection="1">
      <alignment horizontal="center"/>
      <protection locked="0"/>
    </xf>
    <xf numFmtId="0" fontId="0" fillId="0" borderId="74" xfId="0" applyBorder="1" applyAlignment="1" applyProtection="1">
      <alignment horizontal="center"/>
      <protection locked="0"/>
    </xf>
    <xf numFmtId="0" fontId="0" fillId="0" borderId="75" xfId="0" applyBorder="1" applyAlignment="1" applyProtection="1">
      <alignment horizontal="center"/>
      <protection locked="0"/>
    </xf>
    <xf numFmtId="0" fontId="17" fillId="0" borderId="65" xfId="0" applyFont="1" applyBorder="1" applyAlignment="1" applyProtection="1">
      <alignment horizontal="center"/>
      <protection locked="0"/>
    </xf>
    <xf numFmtId="0" fontId="17" fillId="0" borderId="68" xfId="0" applyFont="1" applyBorder="1" applyAlignment="1" applyProtection="1">
      <alignment horizontal="center"/>
      <protection locked="0"/>
    </xf>
    <xf numFmtId="0" fontId="17" fillId="0" borderId="70" xfId="0" applyFont="1" applyBorder="1" applyAlignment="1" applyProtection="1">
      <alignment horizontal="center"/>
      <protection locked="0"/>
    </xf>
    <xf numFmtId="0" fontId="17" fillId="0" borderId="74" xfId="0" applyFont="1" applyBorder="1" applyAlignment="1" applyProtection="1">
      <alignment horizontal="center"/>
      <protection locked="0"/>
    </xf>
    <xf numFmtId="0" fontId="17" fillId="0" borderId="75" xfId="0" applyFont="1" applyBorder="1" applyAlignment="1" applyProtection="1">
      <alignment horizontal="center"/>
      <protection locked="0"/>
    </xf>
    <xf numFmtId="0" fontId="17" fillId="0" borderId="73" xfId="0" applyFont="1" applyBorder="1" applyAlignment="1" applyProtection="1">
      <alignment horizontal="center"/>
      <protection locked="0"/>
    </xf>
    <xf numFmtId="0" fontId="0" fillId="3" borderId="48" xfId="0" applyFill="1" applyBorder="1"/>
    <xf numFmtId="0" fontId="0" fillId="3" borderId="79" xfId="0" applyFill="1" applyBorder="1"/>
    <xf numFmtId="0" fontId="0" fillId="9" borderId="74" xfId="0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0" fontId="0" fillId="0" borderId="81" xfId="0" applyBorder="1" applyAlignment="1" applyProtection="1">
      <alignment horizontal="center"/>
      <protection locked="0"/>
    </xf>
    <xf numFmtId="0" fontId="0" fillId="0" borderId="82" xfId="0" applyBorder="1" applyAlignment="1" applyProtection="1">
      <alignment horizontal="center"/>
      <protection locked="0"/>
    </xf>
    <xf numFmtId="0" fontId="0" fillId="0" borderId="85" xfId="0" applyBorder="1" applyAlignment="1" applyProtection="1">
      <alignment horizontal="center"/>
      <protection locked="0"/>
    </xf>
    <xf numFmtId="0" fontId="0" fillId="0" borderId="84" xfId="0" applyBorder="1" applyAlignment="1" applyProtection="1">
      <alignment horizontal="center"/>
      <protection locked="0"/>
    </xf>
    <xf numFmtId="0" fontId="0" fillId="0" borderId="86" xfId="0" applyBorder="1" applyAlignment="1" applyProtection="1">
      <alignment horizontal="center"/>
      <protection locked="0"/>
    </xf>
    <xf numFmtId="0" fontId="17" fillId="0" borderId="85" xfId="0" applyFont="1" applyBorder="1" applyAlignment="1" applyProtection="1">
      <alignment horizontal="center"/>
      <protection locked="0"/>
    </xf>
    <xf numFmtId="0" fontId="17" fillId="0" borderId="86" xfId="0" applyFont="1" applyBorder="1" applyAlignment="1" applyProtection="1">
      <alignment horizontal="center"/>
      <protection locked="0"/>
    </xf>
    <xf numFmtId="0" fontId="0" fillId="0" borderId="87" xfId="0" applyBorder="1" applyAlignment="1" applyProtection="1">
      <alignment horizontal="center"/>
      <protection locked="0"/>
    </xf>
    <xf numFmtId="0" fontId="0" fillId="0" borderId="88" xfId="0" applyBorder="1" applyAlignment="1" applyProtection="1">
      <alignment horizontal="center"/>
      <protection locked="0"/>
    </xf>
    <xf numFmtId="0" fontId="0" fillId="0" borderId="89" xfId="0" applyBorder="1" applyAlignment="1" applyProtection="1">
      <alignment horizontal="center"/>
      <protection locked="0"/>
    </xf>
    <xf numFmtId="0" fontId="0" fillId="0" borderId="90" xfId="0" applyBorder="1" applyAlignment="1" applyProtection="1">
      <alignment horizontal="center"/>
      <protection locked="0"/>
    </xf>
    <xf numFmtId="0" fontId="17" fillId="0" borderId="88" xfId="0" applyFont="1" applyBorder="1" applyAlignment="1" applyProtection="1">
      <alignment horizontal="center"/>
      <protection locked="0"/>
    </xf>
    <xf numFmtId="0" fontId="17" fillId="0" borderId="90" xfId="0" applyFont="1" applyBorder="1" applyAlignment="1" applyProtection="1">
      <alignment horizontal="center"/>
      <protection locked="0"/>
    </xf>
    <xf numFmtId="0" fontId="0" fillId="0" borderId="91" xfId="0" applyBorder="1" applyAlignment="1" applyProtection="1">
      <alignment horizontal="center"/>
      <protection locked="0"/>
    </xf>
    <xf numFmtId="0" fontId="0" fillId="0" borderId="92" xfId="0" applyBorder="1" applyAlignment="1" applyProtection="1">
      <alignment horizontal="center"/>
      <protection locked="0"/>
    </xf>
    <xf numFmtId="0" fontId="17" fillId="0" borderId="69" xfId="0" applyFont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6" fontId="11" fillId="0" borderId="0" xfId="0" applyNumberFormat="1" applyFont="1" applyProtection="1">
      <protection locked="0"/>
    </xf>
    <xf numFmtId="165" fontId="0" fillId="0" borderId="0" xfId="0" applyNumberFormat="1" applyProtection="1">
      <protection locked="0"/>
    </xf>
    <xf numFmtId="0" fontId="0" fillId="2" borderId="25" xfId="0" applyFill="1" applyBorder="1" applyProtection="1">
      <protection locked="0"/>
    </xf>
    <xf numFmtId="0" fontId="0" fillId="4" borderId="30" xfId="0" applyFill="1" applyBorder="1" applyAlignment="1" applyProtection="1">
      <alignment vertical="center"/>
      <protection locked="0"/>
    </xf>
    <xf numFmtId="0" fontId="0" fillId="2" borderId="31" xfId="0" applyFill="1" applyBorder="1" applyProtection="1">
      <protection locked="0"/>
    </xf>
    <xf numFmtId="0" fontId="8" fillId="4" borderId="35" xfId="0" applyFont="1" applyFill="1" applyBorder="1" applyAlignment="1" applyProtection="1">
      <alignment horizontal="center" vertical="center"/>
      <protection locked="0"/>
    </xf>
    <xf numFmtId="0" fontId="0" fillId="4" borderId="35" xfId="0" applyFill="1" applyBorder="1" applyAlignment="1" applyProtection="1">
      <alignment horizontal="center"/>
      <protection locked="0"/>
    </xf>
    <xf numFmtId="0" fontId="2" fillId="2" borderId="80" xfId="0" applyFont="1" applyFill="1" applyBorder="1" applyAlignment="1" applyProtection="1">
      <alignment horizontal="center"/>
      <protection locked="0"/>
    </xf>
    <xf numFmtId="0" fontId="0" fillId="2" borderId="4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8" borderId="32" xfId="0" applyFill="1" applyBorder="1" applyAlignment="1" applyProtection="1">
      <alignment horizontal="center"/>
      <protection locked="0"/>
    </xf>
    <xf numFmtId="0" fontId="0" fillId="2" borderId="48" xfId="0" applyFill="1" applyBorder="1" applyAlignment="1" applyProtection="1">
      <alignment horizontal="center"/>
      <protection locked="0"/>
    </xf>
    <xf numFmtId="0" fontId="2" fillId="8" borderId="64" xfId="0" applyFont="1" applyFill="1" applyBorder="1" applyAlignment="1" applyProtection="1">
      <alignment horizontal="center"/>
      <protection locked="0"/>
    </xf>
    <xf numFmtId="0" fontId="0" fillId="8" borderId="64" xfId="0" applyFill="1" applyBorder="1" applyProtection="1">
      <protection locked="0"/>
    </xf>
    <xf numFmtId="0" fontId="15" fillId="5" borderId="34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right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0" fillId="5" borderId="63" xfId="0" applyFill="1" applyBorder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0" fillId="5" borderId="39" xfId="0" applyFill="1" applyBorder="1" applyAlignment="1" applyProtection="1">
      <alignment horizontal="center"/>
      <protection locked="0"/>
    </xf>
    <xf numFmtId="0" fontId="0" fillId="5" borderId="62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4" fillId="3" borderId="15" xfId="0" applyFont="1" applyFill="1" applyBorder="1" applyAlignment="1" applyProtection="1">
      <alignment horizontal="center"/>
      <protection locked="0"/>
    </xf>
    <xf numFmtId="0" fontId="15" fillId="5" borderId="5" xfId="0" applyFont="1" applyFill="1" applyBorder="1" applyAlignment="1" applyProtection="1">
      <alignment horizontal="center"/>
      <protection locked="0"/>
    </xf>
    <xf numFmtId="0" fontId="4" fillId="5" borderId="53" xfId="0" applyFont="1" applyFill="1" applyBorder="1" applyAlignment="1" applyProtection="1">
      <alignment horizontal="right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8" borderId="84" xfId="0" applyFill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32" xfId="0" applyBorder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0" fillId="0" borderId="20" xfId="0" applyBorder="1" applyProtection="1">
      <protection locked="0"/>
    </xf>
    <xf numFmtId="0" fontId="0" fillId="8" borderId="64" xfId="0" applyFill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15" fillId="5" borderId="3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right"/>
    </xf>
    <xf numFmtId="0" fontId="4" fillId="5" borderId="6" xfId="0" applyFont="1" applyFill="1" applyBorder="1" applyAlignment="1">
      <alignment horizontal="center" vertical="center"/>
    </xf>
    <xf numFmtId="0" fontId="0" fillId="5" borderId="63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62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4" fillId="5" borderId="53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6" fillId="2" borderId="28" xfId="0" applyFont="1" applyFill="1" applyBorder="1" applyAlignment="1">
      <alignment horizontal="center"/>
    </xf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6" fillId="2" borderId="0" xfId="0" applyFont="1" applyFill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6" fillId="2" borderId="32" xfId="0" applyFont="1" applyFill="1" applyBorder="1"/>
    <xf numFmtId="0" fontId="8" fillId="2" borderId="36" xfId="0" applyFont="1" applyFill="1" applyBorder="1"/>
    <xf numFmtId="0" fontId="8" fillId="2" borderId="2" xfId="0" applyFont="1" applyFill="1" applyBorder="1"/>
    <xf numFmtId="0" fontId="8" fillId="2" borderId="37" xfId="0" applyFont="1" applyFill="1" applyBorder="1"/>
    <xf numFmtId="0" fontId="8" fillId="2" borderId="1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7" xfId="0" applyFont="1" applyFill="1" applyBorder="1"/>
    <xf numFmtId="0" fontId="8" fillId="2" borderId="0" xfId="0" applyFont="1" applyFill="1"/>
    <xf numFmtId="0" fontId="8" fillId="2" borderId="30" xfId="0" applyFont="1" applyFill="1" applyBorder="1" applyAlignment="1">
      <alignment horizontal="center"/>
    </xf>
    <xf numFmtId="0" fontId="8" fillId="2" borderId="35" xfId="0" applyFont="1" applyFill="1" applyBorder="1"/>
    <xf numFmtId="0" fontId="8" fillId="2" borderId="38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5" xfId="0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0" fillId="2" borderId="40" xfId="0" applyFill="1" applyBorder="1"/>
    <xf numFmtId="0" fontId="0" fillId="2" borderId="41" xfId="0" applyFill="1" applyBorder="1"/>
    <xf numFmtId="0" fontId="0" fillId="2" borderId="9" xfId="0" applyFill="1" applyBorder="1"/>
    <xf numFmtId="0" fontId="0" fillId="2" borderId="42" xfId="0" applyFill="1" applyBorder="1" applyAlignment="1">
      <alignment horizontal="center"/>
    </xf>
    <xf numFmtId="0" fontId="0" fillId="2" borderId="39" xfId="0" applyFill="1" applyBorder="1"/>
    <xf numFmtId="0" fontId="0" fillId="2" borderId="0" xfId="0" applyFill="1"/>
    <xf numFmtId="0" fontId="0" fillId="2" borderId="35" xfId="0" applyFill="1" applyBorder="1"/>
    <xf numFmtId="0" fontId="0" fillId="2" borderId="38" xfId="0" applyFill="1" applyBorder="1"/>
    <xf numFmtId="0" fontId="0" fillId="4" borderId="30" xfId="0" applyFill="1" applyBorder="1" applyAlignment="1">
      <alignment vertical="center"/>
    </xf>
    <xf numFmtId="0" fontId="8" fillId="4" borderId="35" xfId="0" applyFont="1" applyFill="1" applyBorder="1" applyAlignment="1">
      <alignment horizontal="center" vertical="center"/>
    </xf>
    <xf numFmtId="0" fontId="0" fillId="4" borderId="35" xfId="0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0" fillId="2" borderId="83" xfId="0" applyFill="1" applyBorder="1"/>
    <xf numFmtId="0" fontId="0" fillId="4" borderId="10" xfId="0" applyFill="1" applyBorder="1"/>
    <xf numFmtId="10" fontId="8" fillId="0" borderId="0" xfId="0" applyNumberFormat="1" applyFont="1"/>
    <xf numFmtId="0" fontId="0" fillId="2" borderId="76" xfId="0" applyFill="1" applyBorder="1" applyAlignment="1">
      <alignment horizontal="center"/>
    </xf>
    <xf numFmtId="10" fontId="0" fillId="0" borderId="0" xfId="0" applyNumberFormat="1" applyProtection="1">
      <protection locked="0"/>
    </xf>
    <xf numFmtId="0" fontId="1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9" fillId="0" borderId="38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4" fillId="2" borderId="5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/>
    <xf numFmtId="0" fontId="0" fillId="0" borderId="62" xfId="0" applyBorder="1" applyAlignment="1">
      <alignment horizontal="left" vertical="center"/>
    </xf>
    <xf numFmtId="0" fontId="8" fillId="0" borderId="17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6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62" xfId="0" applyBorder="1" applyAlignment="1">
      <alignment horizontal="left"/>
    </xf>
    <xf numFmtId="0" fontId="8" fillId="0" borderId="1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0" fontId="3" fillId="3" borderId="3" xfId="0" applyNumberFormat="1" applyFont="1" applyFill="1" applyBorder="1" applyAlignment="1" applyProtection="1">
      <alignment horizontal="right"/>
      <protection locked="0"/>
    </xf>
    <xf numFmtId="0" fontId="3" fillId="3" borderId="3" xfId="0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3" fillId="3" borderId="3" xfId="0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8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center"/>
    </xf>
    <xf numFmtId="166" fontId="12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left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14" fillId="2" borderId="25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78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76" xfId="0" applyFont="1" applyFill="1" applyBorder="1" applyAlignment="1">
      <alignment horizontal="center" vertical="center"/>
    </xf>
    <xf numFmtId="0" fontId="14" fillId="2" borderId="77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78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77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78" xfId="0" applyFill="1" applyBorder="1" applyAlignment="1">
      <alignment horizontal="center"/>
    </xf>
    <xf numFmtId="0" fontId="0" fillId="2" borderId="34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6" fillId="2" borderId="48" xfId="0" applyFont="1" applyFill="1" applyBorder="1" applyAlignment="1">
      <alignment horizontal="center"/>
    </xf>
    <xf numFmtId="0" fontId="6" fillId="2" borderId="76" xfId="0" applyFont="1" applyFill="1" applyBorder="1" applyAlignment="1">
      <alignment horizontal="center"/>
    </xf>
    <xf numFmtId="0" fontId="6" fillId="2" borderId="77" xfId="0" applyFont="1" applyFill="1" applyBorder="1" applyAlignment="1">
      <alignment horizontal="center"/>
    </xf>
    <xf numFmtId="0" fontId="0" fillId="2" borderId="30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10" fillId="2" borderId="5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38" xfId="0" applyFont="1" applyBorder="1" applyAlignment="1">
      <alignment horizontal="right"/>
    </xf>
    <xf numFmtId="0" fontId="0" fillId="0" borderId="62" xfId="0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165" fontId="4" fillId="2" borderId="3" xfId="0" applyNumberFormat="1" applyFont="1" applyFill="1" applyBorder="1" applyAlignment="1">
      <alignment horizontal="right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right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4F873F77-322C-4338-9B20-BBF2549130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17</xdr:row>
      <xdr:rowOff>47625</xdr:rowOff>
    </xdr:from>
    <xdr:to>
      <xdr:col>6</xdr:col>
      <xdr:colOff>342900</xdr:colOff>
      <xdr:row>17</xdr:row>
      <xdr:rowOff>76200</xdr:rowOff>
    </xdr:to>
    <xdr:sp macro="" textlink="">
      <xdr:nvSpPr>
        <xdr:cNvPr id="3074" name="Schemat blokowy: scalanie 1">
          <a:extLst>
            <a:ext uri="{FF2B5EF4-FFF2-40B4-BE49-F238E27FC236}">
              <a16:creationId xmlns:a16="http://schemas.microsoft.com/office/drawing/2014/main" id="{284260E1-6924-41C5-AB5D-44421F986A96}"/>
            </a:ext>
          </a:extLst>
        </xdr:cNvPr>
        <xdr:cNvSpPr>
          <a:spLocks noChangeArrowheads="1"/>
        </xdr:cNvSpPr>
      </xdr:nvSpPr>
      <xdr:spPr bwMode="auto">
        <a:xfrm>
          <a:off x="3857625" y="2733675"/>
          <a:ext cx="142875" cy="28575"/>
        </a:xfrm>
        <a:prstGeom prst="flowChartMerge">
          <a:avLst/>
        </a:prstGeom>
        <a:solidFill>
          <a:srgbClr val="FFFFFF"/>
        </a:solidFill>
        <a:ln w="9360" cap="sq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A38"/>
  <sheetViews>
    <sheetView showGridLines="0" topLeftCell="A227" workbookViewId="0">
      <selection activeCell="K240" sqref="K240"/>
    </sheetView>
  </sheetViews>
  <sheetFormatPr defaultRowHeight="12.75" x14ac:dyDescent="0.2"/>
  <cols>
    <col min="1" max="1" width="4.5703125" customWidth="1"/>
  </cols>
  <sheetData>
    <row r="10" spans="1:1" x14ac:dyDescent="0.2">
      <c r="A10" s="1"/>
    </row>
    <row r="11" spans="1:1" x14ac:dyDescent="0.2">
      <c r="A11" s="1"/>
    </row>
    <row r="12" spans="1:1" x14ac:dyDescent="0.2">
      <c r="A12" s="1"/>
    </row>
    <row r="13" spans="1:1" x14ac:dyDescent="0.2">
      <c r="A13" s="1"/>
    </row>
    <row r="14" spans="1:1" x14ac:dyDescent="0.2">
      <c r="A14" s="1"/>
    </row>
    <row r="15" spans="1:1" x14ac:dyDescent="0.2">
      <c r="A15" s="1"/>
    </row>
    <row r="16" spans="1:1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1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272"/>
  <sheetViews>
    <sheetView showGridLines="0" zoomScale="70" zoomScaleNormal="70" workbookViewId="0">
      <pane xSplit="28" ySplit="9" topLeftCell="AC205" activePane="bottomRight" state="frozen"/>
      <selection pane="topRight" activeCell="AB1" sqref="AB1"/>
      <selection pane="bottomLeft" activeCell="A10" sqref="A10"/>
      <selection pane="bottomRight" activeCell="I9" sqref="I9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8" width="8.28515625" style="59" customWidth="1"/>
    <col min="9" max="9" width="11.140625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4.2851562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324" t="s">
        <v>60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</row>
    <row r="2" spans="1:31" x14ac:dyDescent="0.2">
      <c r="A2" s="325" t="s">
        <v>61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</row>
    <row r="3" spans="1:31" ht="13.5" thickBot="1" x14ac:dyDescent="0.25">
      <c r="A3" s="326" t="s">
        <v>62</v>
      </c>
      <c r="B3" s="326"/>
      <c r="C3" s="326"/>
      <c r="D3" s="327" t="s">
        <v>136</v>
      </c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</row>
    <row r="4" spans="1:31" ht="13.5" thickBot="1" x14ac:dyDescent="0.25">
      <c r="A4" s="234"/>
      <c r="B4" s="235"/>
      <c r="C4" s="236"/>
      <c r="D4" s="237"/>
      <c r="E4" s="328" t="s">
        <v>20</v>
      </c>
      <c r="F4" s="329"/>
      <c r="G4" s="329"/>
      <c r="H4" s="329"/>
      <c r="I4" s="329"/>
      <c r="J4" s="329"/>
      <c r="K4" s="330"/>
      <c r="L4" s="334" t="s">
        <v>53</v>
      </c>
      <c r="M4" s="335"/>
      <c r="N4" s="334" t="s">
        <v>63</v>
      </c>
      <c r="O4" s="335"/>
      <c r="P4" s="338" t="s">
        <v>64</v>
      </c>
      <c r="Q4" s="339"/>
      <c r="R4" s="339"/>
      <c r="S4" s="340"/>
      <c r="T4" s="338" t="s">
        <v>64</v>
      </c>
      <c r="U4" s="339"/>
      <c r="V4" s="339"/>
      <c r="W4" s="339"/>
      <c r="X4" s="340"/>
      <c r="Y4" s="341" t="s">
        <v>65</v>
      </c>
      <c r="Z4" s="342"/>
      <c r="AA4" s="342"/>
      <c r="AB4" s="342"/>
      <c r="AC4" s="343"/>
      <c r="AD4" s="350" t="s">
        <v>32</v>
      </c>
      <c r="AE4" s="275"/>
    </row>
    <row r="5" spans="1:31" ht="13.5" thickBot="1" x14ac:dyDescent="0.25">
      <c r="A5" s="238"/>
      <c r="B5" s="239"/>
      <c r="C5" s="240" t="s">
        <v>66</v>
      </c>
      <c r="D5" s="241"/>
      <c r="E5" s="331"/>
      <c r="F5" s="332"/>
      <c r="G5" s="332"/>
      <c r="H5" s="332"/>
      <c r="I5" s="332"/>
      <c r="J5" s="332"/>
      <c r="K5" s="333"/>
      <c r="L5" s="336"/>
      <c r="M5" s="337"/>
      <c r="N5" s="336"/>
      <c r="O5" s="337"/>
      <c r="P5" s="347" t="s">
        <v>67</v>
      </c>
      <c r="Q5" s="348"/>
      <c r="R5" s="348"/>
      <c r="S5" s="349"/>
      <c r="T5" s="347" t="s">
        <v>68</v>
      </c>
      <c r="U5" s="348"/>
      <c r="V5" s="348"/>
      <c r="W5" s="348"/>
      <c r="X5" s="349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51"/>
      <c r="AE5" s="276"/>
    </row>
    <row r="6" spans="1:31" x14ac:dyDescent="0.2">
      <c r="A6" s="238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51"/>
      <c r="AE6" s="277" t="s">
        <v>80</v>
      </c>
    </row>
    <row r="7" spans="1:31" ht="13.5" thickBot="1" x14ac:dyDescent="0.25">
      <c r="A7" s="238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51"/>
      <c r="AE7" s="277" t="s">
        <v>85</v>
      </c>
    </row>
    <row r="8" spans="1:31" ht="13.5" thickBot="1" x14ac:dyDescent="0.25">
      <c r="A8" s="238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200</v>
      </c>
      <c r="Q8" s="263">
        <f>Pob!M19</f>
        <v>140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110</v>
      </c>
      <c r="Z8" s="183" t="s">
        <v>143</v>
      </c>
      <c r="AA8" s="278">
        <f>Pob!M38</f>
        <v>3</v>
      </c>
      <c r="AB8" s="266">
        <f>Pob!M39</f>
        <v>40</v>
      </c>
      <c r="AC8" s="266">
        <f>Pob!M40</f>
        <v>20</v>
      </c>
      <c r="AD8" s="351"/>
      <c r="AE8" s="277" t="s">
        <v>87</v>
      </c>
    </row>
    <row r="9" spans="1:31" ht="13.5" thickBot="1" x14ac:dyDescent="0.25">
      <c r="A9" s="267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155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3"/>
      <c r="AA9" s="273"/>
      <c r="AB9" s="274"/>
      <c r="AC9" s="274"/>
      <c r="AD9" s="352"/>
      <c r="AE9" s="280"/>
    </row>
    <row r="10" spans="1:31" x14ac:dyDescent="0.2">
      <c r="A10" s="47"/>
      <c r="B10" s="48"/>
      <c r="C10" s="49"/>
      <c r="D10" s="50"/>
      <c r="E10" s="115"/>
      <c r="F10" s="116"/>
      <c r="G10" s="116"/>
      <c r="H10" s="116"/>
      <c r="I10" s="116"/>
      <c r="J10" s="116"/>
      <c r="K10" s="123"/>
      <c r="L10" s="126"/>
      <c r="M10" s="131"/>
      <c r="N10" s="115"/>
      <c r="O10" s="123"/>
      <c r="P10" s="115"/>
      <c r="Q10" s="116"/>
      <c r="R10" s="186"/>
      <c r="S10" s="123"/>
      <c r="T10" s="115"/>
      <c r="U10" s="116"/>
      <c r="V10" s="116"/>
      <c r="W10" s="123"/>
      <c r="X10" s="123"/>
      <c r="Y10" s="115"/>
      <c r="Z10" s="116"/>
      <c r="AA10" s="116"/>
      <c r="AB10" s="116"/>
      <c r="AC10" s="117"/>
      <c r="AD10" s="187">
        <f t="shared" ref="AD10:AD73" si="0">SUM(E10:AC10)+-O10+-M10</f>
        <v>0</v>
      </c>
      <c r="AE10" s="51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29"/>
      <c r="N11" s="118"/>
      <c r="O11" s="124"/>
      <c r="P11" s="118"/>
      <c r="Q11" s="114"/>
      <c r="R11" s="188"/>
      <c r="S11" s="124"/>
      <c r="T11" s="118"/>
      <c r="U11" s="114"/>
      <c r="V11" s="114"/>
      <c r="W11" s="124"/>
      <c r="X11" s="124"/>
      <c r="Y11" s="118"/>
      <c r="Z11" s="114"/>
      <c r="AA11" s="114"/>
      <c r="AB11" s="114"/>
      <c r="AC11" s="119"/>
      <c r="AD11" s="187">
        <f t="shared" si="0"/>
        <v>0</v>
      </c>
      <c r="AE11" s="51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29"/>
      <c r="N12" s="118"/>
      <c r="O12" s="124"/>
      <c r="P12" s="118"/>
      <c r="Q12" s="114"/>
      <c r="R12" s="189"/>
      <c r="S12" s="124"/>
      <c r="T12" s="118"/>
      <c r="U12" s="114"/>
      <c r="V12" s="114"/>
      <c r="W12" s="124"/>
      <c r="X12" s="124"/>
      <c r="Y12" s="118"/>
      <c r="Z12" s="114"/>
      <c r="AA12" s="114"/>
      <c r="AB12" s="114"/>
      <c r="AC12" s="119"/>
      <c r="AD12" s="187">
        <f t="shared" si="0"/>
        <v>0</v>
      </c>
      <c r="AE12" s="51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29"/>
      <c r="N13" s="118"/>
      <c r="O13" s="124"/>
      <c r="P13" s="118"/>
      <c r="Q13" s="114"/>
      <c r="R13" s="134"/>
      <c r="S13" s="124"/>
      <c r="T13" s="118"/>
      <c r="U13" s="114"/>
      <c r="V13" s="114"/>
      <c r="W13" s="124"/>
      <c r="X13" s="124"/>
      <c r="Y13" s="118"/>
      <c r="Z13" s="114"/>
      <c r="AA13" s="114"/>
      <c r="AB13" s="114"/>
      <c r="AC13" s="119"/>
      <c r="AD13" s="187">
        <f t="shared" si="0"/>
        <v>0</v>
      </c>
      <c r="AE13" s="51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29"/>
      <c r="N14" s="118"/>
      <c r="O14" s="124"/>
      <c r="P14" s="118"/>
      <c r="Q14" s="114"/>
      <c r="R14" s="124"/>
      <c r="S14" s="124"/>
      <c r="T14" s="118"/>
      <c r="U14" s="114"/>
      <c r="V14" s="114"/>
      <c r="W14" s="124"/>
      <c r="X14" s="124"/>
      <c r="Y14" s="118"/>
      <c r="Z14" s="114"/>
      <c r="AA14" s="114"/>
      <c r="AB14" s="114"/>
      <c r="AC14" s="119"/>
      <c r="AD14" s="187">
        <f t="shared" si="0"/>
        <v>0</v>
      </c>
      <c r="AE14" s="51"/>
    </row>
    <row r="15" spans="1:31" x14ac:dyDescent="0.2">
      <c r="A15" s="47"/>
      <c r="B15" s="48"/>
      <c r="C15" s="49"/>
      <c r="D15" s="50"/>
      <c r="E15" s="118"/>
      <c r="F15" s="114"/>
      <c r="G15" s="114"/>
      <c r="H15" s="114"/>
      <c r="I15" s="114"/>
      <c r="J15" s="114"/>
      <c r="K15" s="124"/>
      <c r="L15" s="127"/>
      <c r="M15" s="129"/>
      <c r="N15" s="118"/>
      <c r="O15" s="124"/>
      <c r="P15" s="118"/>
      <c r="Q15" s="114"/>
      <c r="R15" s="124"/>
      <c r="S15" s="124"/>
      <c r="T15" s="118"/>
      <c r="U15" s="114"/>
      <c r="V15" s="114"/>
      <c r="W15" s="124"/>
      <c r="X15" s="124"/>
      <c r="Y15" s="118"/>
      <c r="Z15" s="114"/>
      <c r="AA15" s="114"/>
      <c r="AB15" s="114"/>
      <c r="AC15" s="119"/>
      <c r="AD15" s="187">
        <f t="shared" si="0"/>
        <v>0</v>
      </c>
      <c r="AE15" s="51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29"/>
      <c r="N16" s="118"/>
      <c r="O16" s="124"/>
      <c r="P16" s="118"/>
      <c r="Q16" s="114"/>
      <c r="R16" s="124"/>
      <c r="S16" s="124"/>
      <c r="T16" s="118"/>
      <c r="U16" s="114"/>
      <c r="V16" s="114"/>
      <c r="W16" s="124"/>
      <c r="X16" s="124"/>
      <c r="Y16" s="118"/>
      <c r="Z16" s="114"/>
      <c r="AA16" s="114"/>
      <c r="AB16" s="114"/>
      <c r="AC16" s="119"/>
      <c r="AD16" s="187">
        <f t="shared" si="0"/>
        <v>0</v>
      </c>
      <c r="AE16" s="51"/>
    </row>
    <row r="17" spans="1:31" x14ac:dyDescent="0.2">
      <c r="A17" s="47"/>
      <c r="B17" s="48"/>
      <c r="C17" s="49"/>
      <c r="D17" s="50"/>
      <c r="E17" s="118"/>
      <c r="F17" s="114"/>
      <c r="G17" s="114"/>
      <c r="H17" s="114"/>
      <c r="I17" s="114"/>
      <c r="J17" s="114"/>
      <c r="K17" s="124"/>
      <c r="L17" s="127"/>
      <c r="M17" s="129"/>
      <c r="N17" s="118"/>
      <c r="O17" s="124"/>
      <c r="P17" s="118"/>
      <c r="Q17" s="114"/>
      <c r="R17" s="124"/>
      <c r="S17" s="124"/>
      <c r="T17" s="118"/>
      <c r="U17" s="114"/>
      <c r="V17" s="114"/>
      <c r="W17" s="124"/>
      <c r="X17" s="124"/>
      <c r="Y17" s="118"/>
      <c r="Z17" s="114"/>
      <c r="AA17" s="114"/>
      <c r="AB17" s="114"/>
      <c r="AC17" s="119"/>
      <c r="AD17" s="187">
        <f t="shared" si="0"/>
        <v>0</v>
      </c>
      <c r="AE17" s="51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187">
        <f t="shared" si="0"/>
        <v>0</v>
      </c>
      <c r="AE18" s="51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187">
        <f t="shared" si="0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187">
        <f t="shared" si="0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187">
        <f t="shared" si="0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187">
        <f t="shared" si="0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187">
        <f t="shared" si="0"/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187">
        <f t="shared" si="0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187">
        <f t="shared" si="0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187">
        <f t="shared" si="0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187">
        <f t="shared" si="0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187">
        <f t="shared" si="0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187">
        <f t="shared" si="0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187">
        <f t="shared" si="0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187">
        <f t="shared" si="0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187">
        <f t="shared" si="0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187">
        <f t="shared" si="0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187">
        <f t="shared" si="0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187">
        <f t="shared" si="0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187">
        <f t="shared" si="0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187">
        <f t="shared" si="0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187">
        <f t="shared" si="0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187">
        <f t="shared" si="0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187">
        <f t="shared" si="0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187">
        <f t="shared" si="0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187">
        <f t="shared" si="0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187">
        <f t="shared" si="0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187">
        <f t="shared" si="0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187">
        <f t="shared" si="0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187">
        <f t="shared" si="0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187">
        <f t="shared" si="0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187">
        <f t="shared" si="0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187">
        <f t="shared" si="0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187">
        <f t="shared" si="0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187">
        <f t="shared" si="0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187">
        <f t="shared" si="0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187">
        <f t="shared" si="0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187">
        <f t="shared" si="0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187">
        <f t="shared" si="0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187">
        <f t="shared" si="0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187">
        <f t="shared" si="0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187">
        <f t="shared" si="0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187">
        <f t="shared" si="0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187">
        <f t="shared" si="0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187">
        <f t="shared" si="0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187">
        <f t="shared" si="0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187">
        <f t="shared" si="0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187">
        <f t="shared" si="0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187">
        <f t="shared" si="0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187">
        <f t="shared" si="0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187">
        <f t="shared" si="0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187">
        <f t="shared" si="0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187">
        <f t="shared" si="0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187">
        <f t="shared" si="0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187">
        <f t="shared" si="0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187">
        <f t="shared" si="0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187">
        <f t="shared" si="0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187">
        <f t="shared" ref="AD74:AD137" si="1">SUM(E74:AC74)+-O74+-M74</f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187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187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187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187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187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187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187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187">
        <f t="shared" si="1"/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187">
        <f t="shared" si="1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187">
        <f t="shared" si="1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187">
        <f t="shared" si="1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187">
        <f t="shared" si="1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187">
        <f t="shared" si="1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187">
        <f t="shared" si="1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187">
        <f t="shared" si="1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187">
        <f t="shared" si="1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187">
        <f t="shared" si="1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187">
        <f t="shared" si="1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187">
        <f t="shared" si="1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187">
        <f t="shared" si="1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187">
        <f t="shared" si="1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187">
        <f t="shared" si="1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187">
        <f t="shared" si="1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187">
        <f t="shared" si="1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187">
        <f t="shared" si="1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187">
        <f t="shared" si="1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187">
        <f t="shared" si="1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187">
        <f t="shared" si="1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187">
        <f t="shared" si="1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187">
        <f t="shared" si="1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187">
        <f t="shared" si="1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187">
        <f t="shared" si="1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187">
        <f t="shared" si="1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187">
        <f t="shared" si="1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187">
        <f t="shared" si="1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187">
        <f t="shared" si="1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187">
        <f t="shared" si="1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187">
        <f t="shared" si="1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187">
        <f t="shared" si="1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187">
        <f t="shared" si="1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187">
        <f t="shared" si="1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187">
        <f t="shared" si="1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187">
        <f t="shared" si="1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187">
        <f t="shared" si="1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187">
        <f t="shared" si="1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187">
        <f t="shared" si="1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187">
        <f t="shared" si="1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187">
        <f t="shared" si="1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187">
        <f t="shared" si="1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187">
        <f t="shared" si="1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187">
        <f t="shared" si="1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187">
        <f t="shared" si="1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187">
        <f t="shared" si="1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187">
        <f t="shared" si="1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187">
        <f t="shared" si="1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187">
        <f t="shared" si="1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187">
        <f t="shared" si="1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187">
        <f t="shared" si="1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187">
        <f t="shared" si="1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187">
        <f t="shared" si="1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187">
        <f t="shared" si="1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187">
        <f t="shared" si="1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187">
        <f t="shared" si="1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187">
        <f t="shared" ref="AD138:AD201" si="2">SUM(E138:AC138)+-O138+-M138</f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187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187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187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187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187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187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187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187">
        <f t="shared" si="2"/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187">
        <f t="shared" si="2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187">
        <f t="shared" si="2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187">
        <f t="shared" si="2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187">
        <f t="shared" si="2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187">
        <f t="shared" si="2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187">
        <f t="shared" si="2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187">
        <f t="shared" si="2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187">
        <f t="shared" si="2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187">
        <f t="shared" si="2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187">
        <f t="shared" si="2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187">
        <f t="shared" si="2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187">
        <f t="shared" si="2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187">
        <f t="shared" si="2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187">
        <f t="shared" si="2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187">
        <f t="shared" si="2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187">
        <f t="shared" si="2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187">
        <f t="shared" si="2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187">
        <f t="shared" si="2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187">
        <f t="shared" si="2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187">
        <f t="shared" si="2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187">
        <f t="shared" si="2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187">
        <f t="shared" si="2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187">
        <f t="shared" si="2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187">
        <f t="shared" si="2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187">
        <f t="shared" si="2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187">
        <f t="shared" si="2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187">
        <f t="shared" si="2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187">
        <f t="shared" si="2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187">
        <f t="shared" si="2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187">
        <f t="shared" si="2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187">
        <f t="shared" si="2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187">
        <f t="shared" si="2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187">
        <f t="shared" si="2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187">
        <f t="shared" si="2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187">
        <f t="shared" si="2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187">
        <f t="shared" si="2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187">
        <f t="shared" si="2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187">
        <f t="shared" si="2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187">
        <f t="shared" si="2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187">
        <f t="shared" si="2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187">
        <f t="shared" si="2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187">
        <f t="shared" si="2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187">
        <f t="shared" si="2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187">
        <f t="shared" si="2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187">
        <f t="shared" si="2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187">
        <f t="shared" si="2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187">
        <f t="shared" si="2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187">
        <f t="shared" si="2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187">
        <f t="shared" si="2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187">
        <f t="shared" si="2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187">
        <f t="shared" si="2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187">
        <f t="shared" si="2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187">
        <f t="shared" si="2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187">
        <f t="shared" si="2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187">
        <f t="shared" si="2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187">
        <f t="shared" ref="AD202:AD265" si="3">SUM(E202:AC202)+-O202+-M202</f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187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187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187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187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187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187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187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187">
        <f t="shared" si="3"/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187">
        <f t="shared" si="3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187">
        <f t="shared" si="3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187">
        <f t="shared" si="3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187">
        <f t="shared" si="3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187">
        <f t="shared" si="3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187">
        <f t="shared" si="3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187">
        <f t="shared" si="3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187">
        <f t="shared" si="3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187">
        <f t="shared" si="3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187">
        <f t="shared" si="3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187">
        <f t="shared" si="3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187">
        <f t="shared" si="3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187">
        <f t="shared" si="3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187">
        <f t="shared" si="3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187">
        <f t="shared" si="3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187">
        <f t="shared" si="3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187">
        <f t="shared" si="3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187">
        <f t="shared" si="3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187">
        <f t="shared" si="3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187">
        <f t="shared" si="3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187">
        <f t="shared" si="3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187">
        <f t="shared" si="3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187">
        <f t="shared" si="3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187">
        <f t="shared" si="3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187">
        <f t="shared" si="3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187">
        <f t="shared" si="3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187">
        <f t="shared" si="3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187">
        <f t="shared" si="3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187">
        <f t="shared" si="3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187">
        <f t="shared" si="3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187">
        <f t="shared" si="3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187">
        <f t="shared" si="3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187">
        <f t="shared" si="3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187">
        <f t="shared" si="3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187">
        <f t="shared" si="3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187">
        <f t="shared" si="3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187">
        <f t="shared" si="3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187">
        <f t="shared" si="3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187">
        <f t="shared" si="3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187">
        <f t="shared" si="3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187">
        <f t="shared" si="3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187">
        <f t="shared" si="3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187">
        <f t="shared" si="3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187">
        <f t="shared" si="3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187">
        <f t="shared" si="3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187">
        <f t="shared" si="3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187">
        <f t="shared" si="3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187">
        <f t="shared" si="3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187">
        <f t="shared" si="3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187">
        <f t="shared" si="3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187">
        <f t="shared" si="3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187">
        <f t="shared" si="3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187">
        <f t="shared" si="3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187">
        <f t="shared" si="3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187">
        <f t="shared" si="3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187">
        <f t="shared" ref="AD266:AD267" si="4">SUM(E266:AC266)+-O266+-M266</f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187">
        <f t="shared" si="4"/>
        <v>0</v>
      </c>
      <c r="AE267" s="51"/>
    </row>
    <row r="268" spans="1:31" customFormat="1" ht="18.75" thickBot="1" x14ac:dyDescent="0.3">
      <c r="A268" s="217" t="s">
        <v>35</v>
      </c>
      <c r="B268" s="217" t="s">
        <v>35</v>
      </c>
      <c r="C268" s="218" t="s">
        <v>88</v>
      </c>
      <c r="D268" s="219" t="s">
        <v>35</v>
      </c>
      <c r="E268" s="220">
        <f t="shared" ref="E268:N268" si="5">SUM(E10:E267)</f>
        <v>0</v>
      </c>
      <c r="F268" s="221">
        <f t="shared" si="5"/>
        <v>0</v>
      </c>
      <c r="G268" s="221">
        <f t="shared" si="5"/>
        <v>0</v>
      </c>
      <c r="H268" s="221">
        <f t="shared" si="5"/>
        <v>0</v>
      </c>
      <c r="I268" s="221">
        <f t="shared" si="5"/>
        <v>0</v>
      </c>
      <c r="J268" s="221">
        <f t="shared" si="5"/>
        <v>0</v>
      </c>
      <c r="K268" s="222">
        <f t="shared" si="5"/>
        <v>0</v>
      </c>
      <c r="L268" s="223">
        <f t="shared" si="5"/>
        <v>0</v>
      </c>
      <c r="M268" s="222">
        <v>0</v>
      </c>
      <c r="N268" s="220">
        <f t="shared" si="5"/>
        <v>0</v>
      </c>
      <c r="O268" s="222">
        <v>0</v>
      </c>
      <c r="P268" s="223">
        <f t="shared" ref="P268:AD268" si="6">SUM(P10:P267)</f>
        <v>0</v>
      </c>
      <c r="Q268" s="222">
        <f t="shared" si="6"/>
        <v>0</v>
      </c>
      <c r="R268" s="222">
        <f t="shared" si="6"/>
        <v>0</v>
      </c>
      <c r="S268" s="223">
        <f t="shared" si="6"/>
        <v>0</v>
      </c>
      <c r="T268" s="224">
        <f t="shared" si="6"/>
        <v>0</v>
      </c>
      <c r="U268" s="221">
        <f t="shared" si="6"/>
        <v>0</v>
      </c>
      <c r="V268" s="221">
        <f t="shared" si="6"/>
        <v>0</v>
      </c>
      <c r="W268" s="221">
        <f t="shared" si="6"/>
        <v>0</v>
      </c>
      <c r="X268" s="222">
        <f t="shared" si="6"/>
        <v>0</v>
      </c>
      <c r="Y268" s="220">
        <f t="shared" si="6"/>
        <v>0</v>
      </c>
      <c r="Z268" s="220">
        <f>SUM(Z10:Z267)</f>
        <v>0</v>
      </c>
      <c r="AA268" s="220">
        <f t="shared" si="6"/>
        <v>0</v>
      </c>
      <c r="AB268" s="220">
        <f>SUM(AB10:AB267)</f>
        <v>0</v>
      </c>
      <c r="AC268" s="222">
        <f t="shared" si="6"/>
        <v>0</v>
      </c>
      <c r="AD268" s="225">
        <f t="shared" si="6"/>
        <v>0</v>
      </c>
      <c r="AE268" s="226" t="s">
        <v>89</v>
      </c>
    </row>
    <row r="269" spans="1:31" customFormat="1" ht="18.75" thickBot="1" x14ac:dyDescent="0.3">
      <c r="A269" s="217" t="s">
        <v>35</v>
      </c>
      <c r="B269" s="227" t="s">
        <v>35</v>
      </c>
      <c r="C269" s="228" t="s">
        <v>90</v>
      </c>
      <c r="D269" s="229" t="s">
        <v>35</v>
      </c>
      <c r="E269" s="230" t="str">
        <f>IMDIV(E268,$E$8)</f>
        <v>0</v>
      </c>
      <c r="F269" s="230" t="str">
        <f>IMDIV(F268,$F$8)</f>
        <v>0</v>
      </c>
      <c r="G269" s="230" t="str">
        <f>IMDIV(G268,$G$8)</f>
        <v>0</v>
      </c>
      <c r="H269" s="230" t="str">
        <f>IMDIV(H268,$H$8)</f>
        <v>0</v>
      </c>
      <c r="I269" s="230" t="str">
        <f>IMDIV(I268,$I$8)</f>
        <v>0</v>
      </c>
      <c r="J269" s="230" t="str">
        <f>IMDIV(J268,$J$8)</f>
        <v>0</v>
      </c>
      <c r="K269" s="230" t="str">
        <f>IMDIV(K268,$K$8)</f>
        <v>0</v>
      </c>
      <c r="L269" s="230" t="str">
        <f>IMDIV(L268,$L$8)</f>
        <v>0</v>
      </c>
      <c r="M269" s="230">
        <f>SUM(M10:M267)</f>
        <v>0</v>
      </c>
      <c r="N269" s="230" t="str">
        <f>IMDIV(N268,$N$8)</f>
        <v>0</v>
      </c>
      <c r="O269" s="230">
        <f>SUM(O10:O267)</f>
        <v>0</v>
      </c>
      <c r="P269" s="230" t="str">
        <f>IMDIV(P268,$P$8)</f>
        <v>0</v>
      </c>
      <c r="Q269" s="230" t="str">
        <f>IMDIV(Q268,$Q$8)</f>
        <v>0</v>
      </c>
      <c r="R269" s="230" t="str">
        <f>IMDIV(R268,$R$8)</f>
        <v>0</v>
      </c>
      <c r="S269" s="230" t="str">
        <f>IMDIV(S268,$S$8)</f>
        <v>0</v>
      </c>
      <c r="T269" s="230" t="str">
        <f>IMDIV(T268,$T$8)</f>
        <v>0</v>
      </c>
      <c r="U269" s="230" t="str">
        <f>IMDIV(U268,$U$8)</f>
        <v>0</v>
      </c>
      <c r="V269" s="230" t="str">
        <f>IMDIV(V268,$V$8)</f>
        <v>0</v>
      </c>
      <c r="W269" s="230" t="str">
        <f>IMDIV(W268,W$8)</f>
        <v>0</v>
      </c>
      <c r="X269" s="230" t="str">
        <f>IMDIV(X268,$X$8)</f>
        <v>0</v>
      </c>
      <c r="Y269" s="230" t="str">
        <f>IMDIV(Y268,$Y$8)</f>
        <v>0</v>
      </c>
      <c r="Z269" s="230" t="e">
        <f>IMDIV(Z268,$Z$8)</f>
        <v>#NUM!</v>
      </c>
      <c r="AA269" s="230" t="str">
        <f>IMDIV(AA268,$AA$8)</f>
        <v>0</v>
      </c>
      <c r="AB269" s="230" t="str">
        <f>IMDIV(AB268,$AB$8)</f>
        <v>0</v>
      </c>
      <c r="AC269" s="230" t="str">
        <f>IMDIV(AC268,$AC$8)</f>
        <v>0</v>
      </c>
      <c r="AD269" s="231" t="s">
        <v>89</v>
      </c>
      <c r="AE269" s="232">
        <f>SUM(AE10:AE267)</f>
        <v>0</v>
      </c>
    </row>
    <row r="272" spans="1:31" x14ac:dyDescent="0.2">
      <c r="A272" s="323" t="s">
        <v>91</v>
      </c>
      <c r="B272" s="323"/>
    </row>
  </sheetData>
  <mergeCells count="14">
    <mergeCell ref="A272:B272"/>
    <mergeCell ref="A3:C3"/>
    <mergeCell ref="L4:M5"/>
    <mergeCell ref="A1:AE1"/>
    <mergeCell ref="A2:AE2"/>
    <mergeCell ref="AD4:AD9"/>
    <mergeCell ref="P5:S5"/>
    <mergeCell ref="T5:X5"/>
    <mergeCell ref="D3:AC3"/>
    <mergeCell ref="E4:K5"/>
    <mergeCell ref="N4:O5"/>
    <mergeCell ref="P4:S4"/>
    <mergeCell ref="T4:X4"/>
    <mergeCell ref="Y4:AC4"/>
  </mergeCells>
  <pageMargins left="0.7" right="0.7" top="0.75" bottom="0.75" header="0.51180555555555551" footer="0.51180555555555551"/>
  <pageSetup paperSize="9" scale="47" firstPageNumber="0" fitToHeight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E272"/>
  <sheetViews>
    <sheetView showGridLines="0" zoomScale="70" zoomScaleNormal="70" workbookViewId="0">
      <pane xSplit="28" ySplit="9" topLeftCell="AC10" activePane="bottomRight" state="frozen"/>
      <selection pane="topRight" activeCell="AB1" sqref="AB1"/>
      <selection pane="bottomLeft" activeCell="A10" sqref="A10"/>
      <selection pane="bottomRight" activeCell="I9" sqref="I9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8" width="8.28515625" style="59" customWidth="1"/>
    <col min="9" max="9" width="10.28515625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4.14062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324" t="s">
        <v>60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</row>
    <row r="2" spans="1:31" x14ac:dyDescent="0.2">
      <c r="A2" s="325" t="s">
        <v>61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</row>
    <row r="3" spans="1:31" ht="13.5" thickBot="1" x14ac:dyDescent="0.25">
      <c r="A3" s="326" t="s">
        <v>62</v>
      </c>
      <c r="B3" s="326"/>
      <c r="C3" s="326"/>
      <c r="D3" s="327" t="s">
        <v>136</v>
      </c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</row>
    <row r="4" spans="1:31" ht="13.5" thickBot="1" x14ac:dyDescent="0.25">
      <c r="A4" s="234"/>
      <c r="B4" s="235"/>
      <c r="C4" s="236"/>
      <c r="D4" s="237"/>
      <c r="E4" s="328" t="s">
        <v>20</v>
      </c>
      <c r="F4" s="329"/>
      <c r="G4" s="329"/>
      <c r="H4" s="329"/>
      <c r="I4" s="329"/>
      <c r="J4" s="329"/>
      <c r="K4" s="330"/>
      <c r="L4" s="334" t="s">
        <v>53</v>
      </c>
      <c r="M4" s="335"/>
      <c r="N4" s="334" t="s">
        <v>63</v>
      </c>
      <c r="O4" s="335"/>
      <c r="P4" s="338" t="s">
        <v>64</v>
      </c>
      <c r="Q4" s="339"/>
      <c r="R4" s="339"/>
      <c r="S4" s="340"/>
      <c r="T4" s="338" t="s">
        <v>64</v>
      </c>
      <c r="U4" s="339"/>
      <c r="V4" s="339"/>
      <c r="W4" s="339"/>
      <c r="X4" s="340"/>
      <c r="Y4" s="341" t="s">
        <v>65</v>
      </c>
      <c r="Z4" s="342"/>
      <c r="AA4" s="342"/>
      <c r="AB4" s="342"/>
      <c r="AC4" s="343"/>
      <c r="AD4" s="350" t="s">
        <v>32</v>
      </c>
      <c r="AE4" s="275"/>
    </row>
    <row r="5" spans="1:31" ht="13.5" thickBot="1" x14ac:dyDescent="0.25">
      <c r="A5" s="238"/>
      <c r="B5" s="239"/>
      <c r="C5" s="240" t="s">
        <v>66</v>
      </c>
      <c r="D5" s="241"/>
      <c r="E5" s="331"/>
      <c r="F5" s="332"/>
      <c r="G5" s="332"/>
      <c r="H5" s="332"/>
      <c r="I5" s="332"/>
      <c r="J5" s="332"/>
      <c r="K5" s="333"/>
      <c r="L5" s="336"/>
      <c r="M5" s="337"/>
      <c r="N5" s="336"/>
      <c r="O5" s="337"/>
      <c r="P5" s="347" t="s">
        <v>67</v>
      </c>
      <c r="Q5" s="348"/>
      <c r="R5" s="348"/>
      <c r="S5" s="349"/>
      <c r="T5" s="347" t="s">
        <v>68</v>
      </c>
      <c r="U5" s="348"/>
      <c r="V5" s="348"/>
      <c r="W5" s="348"/>
      <c r="X5" s="349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51"/>
      <c r="AE5" s="276"/>
    </row>
    <row r="6" spans="1:31" x14ac:dyDescent="0.2">
      <c r="A6" s="238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51"/>
      <c r="AE6" s="277" t="s">
        <v>80</v>
      </c>
    </row>
    <row r="7" spans="1:31" ht="13.5" thickBot="1" x14ac:dyDescent="0.25">
      <c r="A7" s="238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51"/>
      <c r="AE7" s="277" t="s">
        <v>85</v>
      </c>
    </row>
    <row r="8" spans="1:31" ht="13.5" thickBot="1" x14ac:dyDescent="0.25">
      <c r="A8" s="238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200</v>
      </c>
      <c r="Q8" s="263">
        <f>Pob!M19</f>
        <v>140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110</v>
      </c>
      <c r="Z8" s="183" t="s">
        <v>143</v>
      </c>
      <c r="AA8" s="278">
        <f>Pob!M38</f>
        <v>3</v>
      </c>
      <c r="AB8" s="266">
        <f>Pob!M39</f>
        <v>40</v>
      </c>
      <c r="AC8" s="266">
        <f>Pob!M40</f>
        <v>20</v>
      </c>
      <c r="AD8" s="351"/>
      <c r="AE8" s="277" t="s">
        <v>87</v>
      </c>
    </row>
    <row r="9" spans="1:31" ht="13.5" thickBot="1" x14ac:dyDescent="0.25">
      <c r="A9" s="267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155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3"/>
      <c r="AA9" s="273"/>
      <c r="AB9" s="274"/>
      <c r="AC9" s="274"/>
      <c r="AD9" s="352"/>
      <c r="AE9" s="280"/>
    </row>
    <row r="10" spans="1:31" x14ac:dyDescent="0.2">
      <c r="A10" s="47"/>
      <c r="B10" s="48"/>
      <c r="C10" s="49"/>
      <c r="D10" s="50"/>
      <c r="E10" s="115"/>
      <c r="F10" s="116"/>
      <c r="G10" s="116"/>
      <c r="H10" s="116"/>
      <c r="I10" s="116"/>
      <c r="J10" s="116"/>
      <c r="K10" s="123"/>
      <c r="L10" s="126"/>
      <c r="M10" s="131"/>
      <c r="N10" s="115"/>
      <c r="O10" s="123"/>
      <c r="P10" s="115"/>
      <c r="Q10" s="116"/>
      <c r="R10" s="186"/>
      <c r="S10" s="123"/>
      <c r="T10" s="115"/>
      <c r="U10" s="116"/>
      <c r="V10" s="116"/>
      <c r="W10" s="123"/>
      <c r="X10" s="123"/>
      <c r="Y10" s="115"/>
      <c r="Z10" s="116"/>
      <c r="AA10" s="116"/>
      <c r="AB10" s="116"/>
      <c r="AC10" s="117"/>
      <c r="AD10" s="233">
        <f t="shared" ref="AD10:AD73" si="0">SUM(E10:AC10)+-O10+-M10</f>
        <v>0</v>
      </c>
      <c r="AE10" s="51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29"/>
      <c r="N11" s="118"/>
      <c r="O11" s="124"/>
      <c r="P11" s="118"/>
      <c r="Q11" s="114"/>
      <c r="R11" s="188"/>
      <c r="S11" s="124"/>
      <c r="T11" s="118"/>
      <c r="U11" s="114"/>
      <c r="V11" s="114"/>
      <c r="W11" s="124"/>
      <c r="X11" s="124"/>
      <c r="Y11" s="118"/>
      <c r="Z11" s="114"/>
      <c r="AA11" s="114"/>
      <c r="AB11" s="114"/>
      <c r="AC11" s="119"/>
      <c r="AD11" s="233">
        <f t="shared" si="0"/>
        <v>0</v>
      </c>
      <c r="AE11" s="51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29"/>
      <c r="N12" s="118"/>
      <c r="O12" s="124"/>
      <c r="P12" s="118"/>
      <c r="Q12" s="114"/>
      <c r="R12" s="189"/>
      <c r="S12" s="124"/>
      <c r="T12" s="118"/>
      <c r="U12" s="114"/>
      <c r="V12" s="114"/>
      <c r="W12" s="124"/>
      <c r="X12" s="124"/>
      <c r="Y12" s="118"/>
      <c r="Z12" s="114"/>
      <c r="AA12" s="114"/>
      <c r="AB12" s="114"/>
      <c r="AC12" s="119"/>
      <c r="AD12" s="233">
        <f t="shared" si="0"/>
        <v>0</v>
      </c>
      <c r="AE12" s="51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29"/>
      <c r="N13" s="118"/>
      <c r="O13" s="124"/>
      <c r="P13" s="118"/>
      <c r="Q13" s="114"/>
      <c r="R13" s="134"/>
      <c r="S13" s="124"/>
      <c r="T13" s="118"/>
      <c r="U13" s="114"/>
      <c r="V13" s="114"/>
      <c r="W13" s="124"/>
      <c r="X13" s="124"/>
      <c r="Y13" s="118"/>
      <c r="Z13" s="114"/>
      <c r="AA13" s="114"/>
      <c r="AB13" s="114"/>
      <c r="AC13" s="119"/>
      <c r="AD13" s="233">
        <f t="shared" si="0"/>
        <v>0</v>
      </c>
      <c r="AE13" s="51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29"/>
      <c r="N14" s="118"/>
      <c r="O14" s="124"/>
      <c r="P14" s="118"/>
      <c r="Q14" s="114"/>
      <c r="R14" s="124"/>
      <c r="S14" s="124"/>
      <c r="T14" s="118"/>
      <c r="U14" s="114"/>
      <c r="V14" s="114"/>
      <c r="W14" s="124"/>
      <c r="X14" s="124"/>
      <c r="Y14" s="118"/>
      <c r="Z14" s="114"/>
      <c r="AA14" s="114"/>
      <c r="AB14" s="114"/>
      <c r="AC14" s="119"/>
      <c r="AD14" s="233">
        <f t="shared" si="0"/>
        <v>0</v>
      </c>
      <c r="AE14" s="51"/>
    </row>
    <row r="15" spans="1:31" x14ac:dyDescent="0.2">
      <c r="A15" s="47"/>
      <c r="B15" s="48"/>
      <c r="C15" s="49"/>
      <c r="D15" s="50"/>
      <c r="E15" s="118"/>
      <c r="F15" s="114"/>
      <c r="G15" s="114"/>
      <c r="H15" s="114"/>
      <c r="I15" s="114"/>
      <c r="J15" s="114"/>
      <c r="K15" s="124"/>
      <c r="L15" s="127"/>
      <c r="M15" s="129"/>
      <c r="N15" s="118"/>
      <c r="O15" s="124"/>
      <c r="P15" s="118"/>
      <c r="Q15" s="114"/>
      <c r="R15" s="124"/>
      <c r="S15" s="124"/>
      <c r="T15" s="118"/>
      <c r="U15" s="114"/>
      <c r="V15" s="114"/>
      <c r="W15" s="124"/>
      <c r="X15" s="124"/>
      <c r="Y15" s="118"/>
      <c r="Z15" s="114"/>
      <c r="AA15" s="114"/>
      <c r="AB15" s="114"/>
      <c r="AC15" s="119"/>
      <c r="AD15" s="233">
        <f t="shared" si="0"/>
        <v>0</v>
      </c>
      <c r="AE15" s="51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29"/>
      <c r="N16" s="118"/>
      <c r="O16" s="124"/>
      <c r="P16" s="118"/>
      <c r="Q16" s="114"/>
      <c r="R16" s="124"/>
      <c r="S16" s="124"/>
      <c r="T16" s="118"/>
      <c r="U16" s="114"/>
      <c r="V16" s="114"/>
      <c r="W16" s="124"/>
      <c r="X16" s="124"/>
      <c r="Y16" s="118"/>
      <c r="Z16" s="114"/>
      <c r="AA16" s="114"/>
      <c r="AB16" s="114"/>
      <c r="AC16" s="119"/>
      <c r="AD16" s="233">
        <f t="shared" si="0"/>
        <v>0</v>
      </c>
      <c r="AE16" s="51"/>
    </row>
    <row r="17" spans="1:31" x14ac:dyDescent="0.2">
      <c r="A17" s="47"/>
      <c r="B17" s="48"/>
      <c r="C17" s="49"/>
      <c r="D17" s="50"/>
      <c r="E17" s="118"/>
      <c r="F17" s="114"/>
      <c r="G17" s="114"/>
      <c r="H17" s="114"/>
      <c r="I17" s="114"/>
      <c r="J17" s="114"/>
      <c r="K17" s="124"/>
      <c r="L17" s="127"/>
      <c r="M17" s="129"/>
      <c r="N17" s="118"/>
      <c r="O17" s="124"/>
      <c r="P17" s="118"/>
      <c r="Q17" s="114"/>
      <c r="R17" s="124"/>
      <c r="S17" s="124"/>
      <c r="T17" s="118"/>
      <c r="U17" s="114"/>
      <c r="V17" s="114"/>
      <c r="W17" s="124"/>
      <c r="X17" s="124"/>
      <c r="Y17" s="118"/>
      <c r="Z17" s="114"/>
      <c r="AA17" s="114"/>
      <c r="AB17" s="114"/>
      <c r="AC17" s="119"/>
      <c r="AD17" s="233">
        <f t="shared" si="0"/>
        <v>0</v>
      </c>
      <c r="AE17" s="51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233">
        <f t="shared" si="0"/>
        <v>0</v>
      </c>
      <c r="AE18" s="51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233">
        <f t="shared" si="0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233">
        <f t="shared" si="0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233">
        <f t="shared" si="0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233">
        <f t="shared" si="0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233">
        <f t="shared" si="0"/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233">
        <f t="shared" si="0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233">
        <f t="shared" si="0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233">
        <f t="shared" si="0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233">
        <f t="shared" si="0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233">
        <f t="shared" si="0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233">
        <f t="shared" si="0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233">
        <f t="shared" si="0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233">
        <f t="shared" si="0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233">
        <f t="shared" si="0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233">
        <f t="shared" si="0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233">
        <f t="shared" si="0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233">
        <f t="shared" si="0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233">
        <f t="shared" si="0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233">
        <f t="shared" si="0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233">
        <f t="shared" si="0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233">
        <f t="shared" si="0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233">
        <f t="shared" si="0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233">
        <f t="shared" si="0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233">
        <f t="shared" si="0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233">
        <f t="shared" si="0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233">
        <f t="shared" si="0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233">
        <f t="shared" si="0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233">
        <f t="shared" si="0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233">
        <f t="shared" si="0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233">
        <f t="shared" si="0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233">
        <f t="shared" si="0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233">
        <f t="shared" si="0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233">
        <f t="shared" si="0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233">
        <f t="shared" si="0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233">
        <f t="shared" si="0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233">
        <f t="shared" si="0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233">
        <f t="shared" si="0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233">
        <f t="shared" si="0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233">
        <f t="shared" si="0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233">
        <f t="shared" si="0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233">
        <f t="shared" si="0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233">
        <f t="shared" si="0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233">
        <f t="shared" si="0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233">
        <f t="shared" si="0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233">
        <f t="shared" si="0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233">
        <f t="shared" si="0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233">
        <f t="shared" si="0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233">
        <f t="shared" si="0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233">
        <f t="shared" si="0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233">
        <f t="shared" si="0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233">
        <f t="shared" si="0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233">
        <f t="shared" si="0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233">
        <f t="shared" si="0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233">
        <f t="shared" si="0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233">
        <f t="shared" si="0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233">
        <f t="shared" ref="AD74:AD137" si="1">SUM(E74:AC74)+-O74+-M74</f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233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233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233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233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233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233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233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233">
        <f t="shared" si="1"/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233">
        <f t="shared" si="1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233">
        <f t="shared" si="1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233">
        <f t="shared" si="1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233">
        <f t="shared" si="1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233">
        <f t="shared" si="1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233">
        <f t="shared" si="1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233">
        <f t="shared" si="1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233">
        <f t="shared" si="1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233">
        <f t="shared" si="1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233">
        <f t="shared" si="1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233">
        <f t="shared" si="1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233">
        <f t="shared" si="1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233">
        <f t="shared" si="1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233">
        <f t="shared" si="1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233">
        <f t="shared" si="1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233">
        <f t="shared" si="1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233">
        <f t="shared" si="1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233">
        <f t="shared" si="1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233">
        <f t="shared" si="1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233">
        <f t="shared" si="1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233">
        <f t="shared" si="1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233">
        <f t="shared" si="1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233">
        <f t="shared" si="1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233">
        <f t="shared" si="1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233">
        <f t="shared" si="1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233">
        <f t="shared" si="1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233">
        <f t="shared" si="1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233">
        <f t="shared" si="1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233">
        <f t="shared" si="1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233">
        <f t="shared" si="1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233">
        <f t="shared" si="1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233">
        <f t="shared" si="1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233">
        <f t="shared" si="1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233">
        <f t="shared" si="1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233">
        <f t="shared" si="1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233">
        <f t="shared" si="1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233">
        <f t="shared" si="1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233">
        <f t="shared" si="1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233">
        <f t="shared" si="1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233">
        <f t="shared" si="1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233">
        <f t="shared" si="1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233">
        <f t="shared" si="1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233">
        <f t="shared" si="1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233">
        <f t="shared" si="1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233">
        <f t="shared" si="1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233">
        <f t="shared" si="1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233">
        <f t="shared" si="1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233">
        <f t="shared" si="1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233">
        <f t="shared" si="1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233">
        <f t="shared" si="1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233">
        <f t="shared" si="1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233">
        <f t="shared" si="1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233">
        <f t="shared" si="1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233">
        <f t="shared" si="1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233">
        <f t="shared" si="1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233">
        <f t="shared" ref="AD138:AD201" si="2">SUM(E138:AC138)+-O138+-M138</f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233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233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233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233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233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233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233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233">
        <f t="shared" si="2"/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233">
        <f t="shared" si="2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233">
        <f t="shared" si="2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233">
        <f t="shared" si="2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233">
        <f t="shared" si="2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233">
        <f t="shared" si="2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233">
        <f t="shared" si="2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233">
        <f t="shared" si="2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233">
        <f t="shared" si="2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233">
        <f t="shared" si="2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233">
        <f t="shared" si="2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233">
        <f t="shared" si="2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233">
        <f t="shared" si="2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233">
        <f t="shared" si="2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233">
        <f t="shared" si="2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233">
        <f t="shared" si="2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233">
        <f t="shared" si="2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233">
        <f t="shared" si="2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233">
        <f t="shared" si="2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233">
        <f t="shared" si="2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233">
        <f t="shared" si="2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233">
        <f t="shared" si="2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233">
        <f t="shared" si="2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233">
        <f t="shared" si="2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233">
        <f t="shared" si="2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233">
        <f t="shared" si="2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233">
        <f t="shared" si="2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233">
        <f t="shared" si="2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233">
        <f t="shared" si="2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233">
        <f t="shared" si="2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233">
        <f t="shared" si="2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233">
        <f t="shared" si="2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233">
        <f t="shared" si="2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233">
        <f t="shared" si="2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233">
        <f t="shared" si="2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233">
        <f t="shared" si="2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233">
        <f t="shared" si="2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233">
        <f t="shared" si="2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233">
        <f t="shared" si="2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233">
        <f t="shared" si="2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233">
        <f t="shared" si="2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233">
        <f t="shared" si="2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233">
        <f t="shared" si="2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233">
        <f t="shared" si="2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233">
        <f t="shared" si="2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233">
        <f t="shared" si="2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233">
        <f t="shared" si="2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233">
        <f t="shared" si="2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233">
        <f t="shared" si="2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233">
        <f t="shared" si="2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233">
        <f t="shared" si="2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233">
        <f t="shared" si="2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233">
        <f t="shared" si="2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233">
        <f t="shared" si="2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233">
        <f t="shared" si="2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233">
        <f t="shared" si="2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233">
        <f t="shared" ref="AD202:AD265" si="3">SUM(E202:AC202)+-O202+-M202</f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233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233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233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233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233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233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233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233">
        <f t="shared" si="3"/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233">
        <f t="shared" si="3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233">
        <f t="shared" si="3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233">
        <f t="shared" si="3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233">
        <f t="shared" si="3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233">
        <f t="shared" si="3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233">
        <f t="shared" si="3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233">
        <f t="shared" si="3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233">
        <f t="shared" si="3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233">
        <f t="shared" si="3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233">
        <f t="shared" si="3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233">
        <f t="shared" si="3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233">
        <f t="shared" si="3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233">
        <f t="shared" si="3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233">
        <f t="shared" si="3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233">
        <f t="shared" si="3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233">
        <f t="shared" si="3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233">
        <f t="shared" si="3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233">
        <f t="shared" si="3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233">
        <f t="shared" si="3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233">
        <f t="shared" si="3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233">
        <f t="shared" si="3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233">
        <f t="shared" si="3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233">
        <f t="shared" si="3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233">
        <f t="shared" si="3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233">
        <f t="shared" si="3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233">
        <f t="shared" si="3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233">
        <f t="shared" si="3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233">
        <f t="shared" si="3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233">
        <f t="shared" si="3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233">
        <f t="shared" si="3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233">
        <f t="shared" si="3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233">
        <f t="shared" si="3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233">
        <f t="shared" si="3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233">
        <f t="shared" si="3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233">
        <f t="shared" si="3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233">
        <f t="shared" si="3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233">
        <f t="shared" si="3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233">
        <f t="shared" si="3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233">
        <f t="shared" si="3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233">
        <f t="shared" si="3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233">
        <f t="shared" si="3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233">
        <f t="shared" si="3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233">
        <f t="shared" si="3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233">
        <f t="shared" si="3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233">
        <f t="shared" si="3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233">
        <f t="shared" si="3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233">
        <f t="shared" si="3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233">
        <f t="shared" si="3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233">
        <f t="shared" si="3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233">
        <f t="shared" si="3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233">
        <f t="shared" si="3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233">
        <f t="shared" si="3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233">
        <f t="shared" si="3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233">
        <f t="shared" si="3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233">
        <f t="shared" si="3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233">
        <f t="shared" ref="AD266:AD267" si="4">SUM(E266:AC266)+-O266+-M266</f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233">
        <f t="shared" si="4"/>
        <v>0</v>
      </c>
      <c r="AE267" s="51"/>
    </row>
    <row r="268" spans="1:31" customFormat="1" ht="18.75" thickBot="1" x14ac:dyDescent="0.3">
      <c r="A268" s="217" t="s">
        <v>35</v>
      </c>
      <c r="B268" s="217" t="s">
        <v>35</v>
      </c>
      <c r="C268" s="218" t="s">
        <v>88</v>
      </c>
      <c r="D268" s="219" t="s">
        <v>35</v>
      </c>
      <c r="E268" s="220">
        <f t="shared" ref="E268:N268" si="5">SUM(E10:E267)</f>
        <v>0</v>
      </c>
      <c r="F268" s="221">
        <f t="shared" si="5"/>
        <v>0</v>
      </c>
      <c r="G268" s="221">
        <f t="shared" si="5"/>
        <v>0</v>
      </c>
      <c r="H268" s="221">
        <f t="shared" si="5"/>
        <v>0</v>
      </c>
      <c r="I268" s="221">
        <f t="shared" si="5"/>
        <v>0</v>
      </c>
      <c r="J268" s="221">
        <f t="shared" si="5"/>
        <v>0</v>
      </c>
      <c r="K268" s="222">
        <f t="shared" si="5"/>
        <v>0</v>
      </c>
      <c r="L268" s="223">
        <f t="shared" si="5"/>
        <v>0</v>
      </c>
      <c r="M268" s="222">
        <v>0</v>
      </c>
      <c r="N268" s="220">
        <f t="shared" si="5"/>
        <v>0</v>
      </c>
      <c r="O268" s="222">
        <v>0</v>
      </c>
      <c r="P268" s="223">
        <f t="shared" ref="P268:AD268" si="6">SUM(P10:P267)</f>
        <v>0</v>
      </c>
      <c r="Q268" s="222">
        <f t="shared" si="6"/>
        <v>0</v>
      </c>
      <c r="R268" s="222">
        <f t="shared" si="6"/>
        <v>0</v>
      </c>
      <c r="S268" s="223">
        <f t="shared" si="6"/>
        <v>0</v>
      </c>
      <c r="T268" s="224">
        <f t="shared" si="6"/>
        <v>0</v>
      </c>
      <c r="U268" s="221">
        <f t="shared" si="6"/>
        <v>0</v>
      </c>
      <c r="V268" s="221">
        <f t="shared" si="6"/>
        <v>0</v>
      </c>
      <c r="W268" s="221">
        <f t="shared" si="6"/>
        <v>0</v>
      </c>
      <c r="X268" s="222">
        <f t="shared" si="6"/>
        <v>0</v>
      </c>
      <c r="Y268" s="220">
        <f t="shared" si="6"/>
        <v>0</v>
      </c>
      <c r="Z268" s="220">
        <f>SUM(Z10:Z267)</f>
        <v>0</v>
      </c>
      <c r="AA268" s="220">
        <f t="shared" si="6"/>
        <v>0</v>
      </c>
      <c r="AB268" s="220">
        <f>SUM(AB10:AB267)</f>
        <v>0</v>
      </c>
      <c r="AC268" s="222">
        <f t="shared" si="6"/>
        <v>0</v>
      </c>
      <c r="AD268" s="225">
        <f t="shared" si="6"/>
        <v>0</v>
      </c>
      <c r="AE268" s="226" t="s">
        <v>89</v>
      </c>
    </row>
    <row r="269" spans="1:31" customFormat="1" ht="18.75" thickBot="1" x14ac:dyDescent="0.3">
      <c r="A269" s="217" t="s">
        <v>35</v>
      </c>
      <c r="B269" s="227" t="s">
        <v>35</v>
      </c>
      <c r="C269" s="228" t="s">
        <v>90</v>
      </c>
      <c r="D269" s="229" t="s">
        <v>35</v>
      </c>
      <c r="E269" s="230" t="str">
        <f>IMDIV(E268,$E$8)</f>
        <v>0</v>
      </c>
      <c r="F269" s="230" t="str">
        <f>IMDIV(F268,$F$8)</f>
        <v>0</v>
      </c>
      <c r="G269" s="230" t="str">
        <f>IMDIV(G268,$G$8)</f>
        <v>0</v>
      </c>
      <c r="H269" s="230" t="str">
        <f>IMDIV(H268,$H$8)</f>
        <v>0</v>
      </c>
      <c r="I269" s="230" t="str">
        <f>IMDIV(I268,$I$8)</f>
        <v>0</v>
      </c>
      <c r="J269" s="230" t="str">
        <f>IMDIV(J268,$J$8)</f>
        <v>0</v>
      </c>
      <c r="K269" s="230" t="str">
        <f>IMDIV(K268,$K$8)</f>
        <v>0</v>
      </c>
      <c r="L269" s="230" t="str">
        <f>IMDIV(L268,$L$8)</f>
        <v>0</v>
      </c>
      <c r="M269" s="230">
        <f>SUM(M10:M267)</f>
        <v>0</v>
      </c>
      <c r="N269" s="230" t="str">
        <f>IMDIV(N268,$N$8)</f>
        <v>0</v>
      </c>
      <c r="O269" s="230">
        <f>SUM(O10:O267)</f>
        <v>0</v>
      </c>
      <c r="P269" s="230" t="str">
        <f>IMDIV(P268,$P$8)</f>
        <v>0</v>
      </c>
      <c r="Q269" s="230" t="str">
        <f>IMDIV(Q268,$Q$8)</f>
        <v>0</v>
      </c>
      <c r="R269" s="230" t="str">
        <f>IMDIV(R268,$R$8)</f>
        <v>0</v>
      </c>
      <c r="S269" s="230" t="str">
        <f>IMDIV(S268,$S$8)</f>
        <v>0</v>
      </c>
      <c r="T269" s="230" t="str">
        <f>IMDIV(T268,$T$8)</f>
        <v>0</v>
      </c>
      <c r="U269" s="230" t="str">
        <f>IMDIV(U268,$U$8)</f>
        <v>0</v>
      </c>
      <c r="V269" s="230" t="str">
        <f>IMDIV(V268,$V$8)</f>
        <v>0</v>
      </c>
      <c r="W269" s="230" t="str">
        <f>IMDIV(W268,W$8)</f>
        <v>0</v>
      </c>
      <c r="X269" s="230" t="str">
        <f>IMDIV(X268,$X$8)</f>
        <v>0</v>
      </c>
      <c r="Y269" s="230" t="str">
        <f>IMDIV(Y268,$Y$8)</f>
        <v>0</v>
      </c>
      <c r="Z269" s="230" t="e">
        <f>IMDIV(Z268,$Z$8)</f>
        <v>#NUM!</v>
      </c>
      <c r="AA269" s="230" t="str">
        <f>IMDIV(AA268,$AA$8)</f>
        <v>0</v>
      </c>
      <c r="AB269" s="230" t="str">
        <f>IMDIV(AB268,$AB$8)</f>
        <v>0</v>
      </c>
      <c r="AC269" s="230" t="str">
        <f>IMDIV(AC268,$AC$8)</f>
        <v>0</v>
      </c>
      <c r="AD269" s="231" t="s">
        <v>89</v>
      </c>
      <c r="AE269" s="232">
        <f>SUM(AE10:AE267)</f>
        <v>0</v>
      </c>
    </row>
    <row r="272" spans="1:31" x14ac:dyDescent="0.2">
      <c r="A272" s="323" t="s">
        <v>91</v>
      </c>
      <c r="B272" s="323"/>
    </row>
  </sheetData>
  <mergeCells count="14">
    <mergeCell ref="A272:B272"/>
    <mergeCell ref="A3:C3"/>
    <mergeCell ref="L4:M5"/>
    <mergeCell ref="A1:AE1"/>
    <mergeCell ref="A2:AE2"/>
    <mergeCell ref="AD4:AD9"/>
    <mergeCell ref="P5:S5"/>
    <mergeCell ref="T5:X5"/>
    <mergeCell ref="D3:AC3"/>
    <mergeCell ref="E4:K5"/>
    <mergeCell ref="N4:O5"/>
    <mergeCell ref="P4:S4"/>
    <mergeCell ref="T4:X4"/>
    <mergeCell ref="Y4:AC4"/>
  </mergeCells>
  <pageMargins left="0.7" right="0.7" top="0.75" bottom="0.75" header="0.51180555555555551" footer="0.51180555555555551"/>
  <pageSetup paperSize="9" scale="47" firstPageNumber="0" fitToHeight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E272"/>
  <sheetViews>
    <sheetView showGridLines="0" zoomScale="70" zoomScaleNormal="70" workbookViewId="0">
      <pane xSplit="28" ySplit="9" topLeftCell="AC10" activePane="bottomRight" state="frozen"/>
      <selection pane="topRight" activeCell="AB1" sqref="AB1"/>
      <selection pane="bottomLeft" activeCell="A10" sqref="A10"/>
      <selection pane="bottomRight" activeCell="I9" sqref="I9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8" width="8.28515625" style="59" customWidth="1"/>
    <col min="9" max="9" width="10.5703125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4.2851562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324" t="s">
        <v>60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</row>
    <row r="2" spans="1:31" x14ac:dyDescent="0.2">
      <c r="A2" s="325" t="s">
        <v>61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</row>
    <row r="3" spans="1:31" ht="13.5" thickBot="1" x14ac:dyDescent="0.25">
      <c r="A3" s="326" t="s">
        <v>62</v>
      </c>
      <c r="B3" s="326"/>
      <c r="C3" s="326"/>
      <c r="D3" s="327" t="s">
        <v>136</v>
      </c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</row>
    <row r="4" spans="1:31" ht="13.5" thickBot="1" x14ac:dyDescent="0.25">
      <c r="A4" s="234"/>
      <c r="B4" s="235"/>
      <c r="C4" s="236"/>
      <c r="D4" s="237"/>
      <c r="E4" s="328" t="s">
        <v>20</v>
      </c>
      <c r="F4" s="329"/>
      <c r="G4" s="329"/>
      <c r="H4" s="329"/>
      <c r="I4" s="329"/>
      <c r="J4" s="329"/>
      <c r="K4" s="330"/>
      <c r="L4" s="334" t="s">
        <v>53</v>
      </c>
      <c r="M4" s="335"/>
      <c r="N4" s="334" t="s">
        <v>63</v>
      </c>
      <c r="O4" s="335"/>
      <c r="P4" s="338" t="s">
        <v>64</v>
      </c>
      <c r="Q4" s="339"/>
      <c r="R4" s="339"/>
      <c r="S4" s="340"/>
      <c r="T4" s="338" t="s">
        <v>64</v>
      </c>
      <c r="U4" s="339"/>
      <c r="V4" s="339"/>
      <c r="W4" s="339"/>
      <c r="X4" s="340"/>
      <c r="Y4" s="341" t="s">
        <v>65</v>
      </c>
      <c r="Z4" s="342"/>
      <c r="AA4" s="342"/>
      <c r="AB4" s="342"/>
      <c r="AC4" s="343"/>
      <c r="AD4" s="350" t="s">
        <v>32</v>
      </c>
      <c r="AE4" s="275"/>
    </row>
    <row r="5" spans="1:31" ht="13.5" thickBot="1" x14ac:dyDescent="0.25">
      <c r="A5" s="238"/>
      <c r="B5" s="239"/>
      <c r="C5" s="240" t="s">
        <v>66</v>
      </c>
      <c r="D5" s="241"/>
      <c r="E5" s="331"/>
      <c r="F5" s="332"/>
      <c r="G5" s="332"/>
      <c r="H5" s="332"/>
      <c r="I5" s="332"/>
      <c r="J5" s="332"/>
      <c r="K5" s="333"/>
      <c r="L5" s="336"/>
      <c r="M5" s="337"/>
      <c r="N5" s="336"/>
      <c r="O5" s="337"/>
      <c r="P5" s="347" t="s">
        <v>67</v>
      </c>
      <c r="Q5" s="348"/>
      <c r="R5" s="348"/>
      <c r="S5" s="349"/>
      <c r="T5" s="347" t="s">
        <v>68</v>
      </c>
      <c r="U5" s="348"/>
      <c r="V5" s="348"/>
      <c r="W5" s="348"/>
      <c r="X5" s="349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51"/>
      <c r="AE5" s="276"/>
    </row>
    <row r="6" spans="1:31" x14ac:dyDescent="0.2">
      <c r="A6" s="238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51"/>
      <c r="AE6" s="277" t="s">
        <v>80</v>
      </c>
    </row>
    <row r="7" spans="1:31" ht="13.5" thickBot="1" x14ac:dyDescent="0.25">
      <c r="A7" s="238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51"/>
      <c r="AE7" s="277" t="s">
        <v>85</v>
      </c>
    </row>
    <row r="8" spans="1:31" ht="13.5" thickBot="1" x14ac:dyDescent="0.25">
      <c r="A8" s="238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200</v>
      </c>
      <c r="Q8" s="263">
        <f>Pob!M19</f>
        <v>140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110</v>
      </c>
      <c r="Z8" s="183" t="s">
        <v>143</v>
      </c>
      <c r="AA8" s="278">
        <f>Pob!M38</f>
        <v>3</v>
      </c>
      <c r="AB8" s="266">
        <f>Pob!M39</f>
        <v>40</v>
      </c>
      <c r="AC8" s="266">
        <f>Pob!M40</f>
        <v>20</v>
      </c>
      <c r="AD8" s="351"/>
      <c r="AE8" s="277" t="s">
        <v>87</v>
      </c>
    </row>
    <row r="9" spans="1:31" ht="13.5" thickBot="1" x14ac:dyDescent="0.25">
      <c r="A9" s="267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155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3"/>
      <c r="AA9" s="273"/>
      <c r="AB9" s="274"/>
      <c r="AC9" s="274"/>
      <c r="AD9" s="352"/>
      <c r="AE9" s="280"/>
    </row>
    <row r="10" spans="1:31" x14ac:dyDescent="0.2">
      <c r="A10" s="47"/>
      <c r="B10" s="48"/>
      <c r="C10" s="49"/>
      <c r="D10" s="50"/>
      <c r="E10" s="115"/>
      <c r="F10" s="116"/>
      <c r="G10" s="116"/>
      <c r="H10" s="116"/>
      <c r="I10" s="116"/>
      <c r="J10" s="116"/>
      <c r="K10" s="123"/>
      <c r="L10" s="126"/>
      <c r="M10" s="131"/>
      <c r="N10" s="115"/>
      <c r="O10" s="123"/>
      <c r="P10" s="115"/>
      <c r="Q10" s="116"/>
      <c r="R10" s="186"/>
      <c r="S10" s="123"/>
      <c r="T10" s="115"/>
      <c r="U10" s="116"/>
      <c r="V10" s="116"/>
      <c r="W10" s="123"/>
      <c r="X10" s="123"/>
      <c r="Y10" s="115"/>
      <c r="Z10" s="116"/>
      <c r="AA10" s="116"/>
      <c r="AB10" s="116"/>
      <c r="AC10" s="117"/>
      <c r="AD10" s="233">
        <f t="shared" ref="AD10:AD73" si="0">SUM(E10:AC10)+-O10+-M10</f>
        <v>0</v>
      </c>
      <c r="AE10" s="51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29"/>
      <c r="N11" s="118"/>
      <c r="O11" s="124"/>
      <c r="P11" s="118"/>
      <c r="Q11" s="114"/>
      <c r="R11" s="188"/>
      <c r="S11" s="124"/>
      <c r="T11" s="118"/>
      <c r="U11" s="114"/>
      <c r="V11" s="114"/>
      <c r="W11" s="124"/>
      <c r="X11" s="124"/>
      <c r="Y11" s="118"/>
      <c r="Z11" s="114"/>
      <c r="AA11" s="114"/>
      <c r="AB11" s="114"/>
      <c r="AC11" s="119"/>
      <c r="AD11" s="233">
        <f t="shared" si="0"/>
        <v>0</v>
      </c>
      <c r="AE11" s="51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29"/>
      <c r="N12" s="118"/>
      <c r="O12" s="124"/>
      <c r="P12" s="118"/>
      <c r="Q12" s="114"/>
      <c r="R12" s="189"/>
      <c r="S12" s="124"/>
      <c r="T12" s="118"/>
      <c r="U12" s="114"/>
      <c r="V12" s="114"/>
      <c r="W12" s="124"/>
      <c r="X12" s="124"/>
      <c r="Y12" s="118"/>
      <c r="Z12" s="114"/>
      <c r="AA12" s="114"/>
      <c r="AB12" s="114"/>
      <c r="AC12" s="119"/>
      <c r="AD12" s="233">
        <f t="shared" si="0"/>
        <v>0</v>
      </c>
      <c r="AE12" s="51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29"/>
      <c r="N13" s="118"/>
      <c r="O13" s="124"/>
      <c r="P13" s="118"/>
      <c r="Q13" s="114"/>
      <c r="R13" s="134"/>
      <c r="S13" s="124"/>
      <c r="T13" s="118"/>
      <c r="U13" s="114"/>
      <c r="V13" s="114"/>
      <c r="W13" s="124"/>
      <c r="X13" s="124"/>
      <c r="Y13" s="118"/>
      <c r="Z13" s="114"/>
      <c r="AA13" s="114"/>
      <c r="AB13" s="114"/>
      <c r="AC13" s="119"/>
      <c r="AD13" s="233">
        <f t="shared" si="0"/>
        <v>0</v>
      </c>
      <c r="AE13" s="51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29"/>
      <c r="N14" s="118"/>
      <c r="O14" s="124"/>
      <c r="P14" s="118"/>
      <c r="Q14" s="114"/>
      <c r="R14" s="124"/>
      <c r="S14" s="124"/>
      <c r="T14" s="118"/>
      <c r="U14" s="114"/>
      <c r="V14" s="114"/>
      <c r="W14" s="124"/>
      <c r="X14" s="124"/>
      <c r="Y14" s="118"/>
      <c r="Z14" s="114"/>
      <c r="AA14" s="114"/>
      <c r="AB14" s="114"/>
      <c r="AC14" s="119"/>
      <c r="AD14" s="233">
        <f t="shared" si="0"/>
        <v>0</v>
      </c>
      <c r="AE14" s="51"/>
    </row>
    <row r="15" spans="1:31" x14ac:dyDescent="0.2">
      <c r="A15" s="47"/>
      <c r="B15" s="48"/>
      <c r="C15" s="49"/>
      <c r="D15" s="50"/>
      <c r="E15" s="118"/>
      <c r="F15" s="114"/>
      <c r="G15" s="114"/>
      <c r="H15" s="114"/>
      <c r="I15" s="114"/>
      <c r="J15" s="114"/>
      <c r="K15" s="124"/>
      <c r="L15" s="127"/>
      <c r="M15" s="129"/>
      <c r="N15" s="118"/>
      <c r="O15" s="124"/>
      <c r="P15" s="118"/>
      <c r="Q15" s="114"/>
      <c r="R15" s="124"/>
      <c r="S15" s="124"/>
      <c r="T15" s="118"/>
      <c r="U15" s="114"/>
      <c r="V15" s="114"/>
      <c r="W15" s="124"/>
      <c r="X15" s="124"/>
      <c r="Y15" s="118"/>
      <c r="Z15" s="114"/>
      <c r="AA15" s="114"/>
      <c r="AB15" s="114"/>
      <c r="AC15" s="119"/>
      <c r="AD15" s="233">
        <f t="shared" si="0"/>
        <v>0</v>
      </c>
      <c r="AE15" s="51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29"/>
      <c r="N16" s="118"/>
      <c r="O16" s="124"/>
      <c r="P16" s="118"/>
      <c r="Q16" s="114"/>
      <c r="R16" s="124"/>
      <c r="S16" s="124"/>
      <c r="T16" s="118"/>
      <c r="U16" s="114"/>
      <c r="V16" s="114"/>
      <c r="W16" s="124"/>
      <c r="X16" s="124"/>
      <c r="Y16" s="118"/>
      <c r="Z16" s="114"/>
      <c r="AA16" s="114"/>
      <c r="AB16" s="114"/>
      <c r="AC16" s="119"/>
      <c r="AD16" s="233">
        <f t="shared" si="0"/>
        <v>0</v>
      </c>
      <c r="AE16" s="51"/>
    </row>
    <row r="17" spans="1:31" x14ac:dyDescent="0.2">
      <c r="A17" s="47"/>
      <c r="B17" s="48"/>
      <c r="C17" s="49"/>
      <c r="D17" s="50"/>
      <c r="E17" s="118"/>
      <c r="F17" s="114"/>
      <c r="G17" s="114"/>
      <c r="H17" s="114"/>
      <c r="I17" s="114"/>
      <c r="J17" s="114"/>
      <c r="K17" s="124"/>
      <c r="L17" s="127"/>
      <c r="M17" s="129"/>
      <c r="N17" s="118"/>
      <c r="O17" s="124"/>
      <c r="P17" s="118"/>
      <c r="Q17" s="114"/>
      <c r="R17" s="124"/>
      <c r="S17" s="124"/>
      <c r="T17" s="118"/>
      <c r="U17" s="114"/>
      <c r="V17" s="114"/>
      <c r="W17" s="124"/>
      <c r="X17" s="124"/>
      <c r="Y17" s="118"/>
      <c r="Z17" s="114"/>
      <c r="AA17" s="114"/>
      <c r="AB17" s="114"/>
      <c r="AC17" s="119"/>
      <c r="AD17" s="233">
        <f t="shared" si="0"/>
        <v>0</v>
      </c>
      <c r="AE17" s="51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233">
        <f t="shared" si="0"/>
        <v>0</v>
      </c>
      <c r="AE18" s="51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233">
        <f t="shared" si="0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233">
        <f t="shared" si="0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233">
        <f t="shared" si="0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233">
        <f t="shared" si="0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233">
        <f t="shared" si="0"/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233">
        <f t="shared" si="0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233">
        <f t="shared" si="0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233">
        <f t="shared" si="0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233">
        <f t="shared" si="0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233">
        <f t="shared" si="0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233">
        <f t="shared" si="0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233">
        <f t="shared" si="0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233">
        <f t="shared" si="0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233">
        <f t="shared" si="0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233">
        <f t="shared" si="0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233">
        <f t="shared" si="0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233">
        <f t="shared" si="0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233">
        <f t="shared" si="0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233">
        <f t="shared" si="0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233">
        <f t="shared" si="0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233">
        <f t="shared" si="0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233">
        <f t="shared" si="0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233">
        <f t="shared" si="0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233">
        <f t="shared" si="0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233">
        <f t="shared" si="0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233">
        <f t="shared" si="0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233">
        <f t="shared" si="0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233">
        <f t="shared" si="0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233">
        <f t="shared" si="0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233">
        <f t="shared" si="0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233">
        <f t="shared" si="0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233">
        <f t="shared" si="0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233">
        <f t="shared" si="0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233">
        <f t="shared" si="0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233">
        <f t="shared" si="0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233">
        <f t="shared" si="0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233">
        <f t="shared" si="0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233">
        <f t="shared" si="0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233">
        <f t="shared" si="0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233">
        <f t="shared" si="0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233">
        <f t="shared" si="0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233">
        <f t="shared" si="0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233">
        <f t="shared" si="0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233">
        <f t="shared" si="0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233">
        <f t="shared" si="0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233">
        <f t="shared" si="0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233">
        <f t="shared" si="0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233">
        <f t="shared" si="0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233">
        <f t="shared" si="0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233">
        <f t="shared" si="0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233">
        <f t="shared" si="0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233">
        <f t="shared" si="0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233">
        <f t="shared" si="0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233">
        <f t="shared" si="0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233">
        <f t="shared" si="0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233">
        <f t="shared" ref="AD74:AD137" si="1">SUM(E74:AC74)+-O74+-M74</f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233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233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233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233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233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233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233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233">
        <f t="shared" si="1"/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233">
        <f t="shared" si="1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233">
        <f t="shared" si="1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233">
        <f t="shared" si="1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233">
        <f t="shared" si="1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233">
        <f t="shared" si="1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233">
        <f t="shared" si="1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233">
        <f t="shared" si="1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233">
        <f t="shared" si="1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233">
        <f t="shared" si="1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233">
        <f t="shared" si="1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233">
        <f t="shared" si="1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233">
        <f t="shared" si="1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233">
        <f t="shared" si="1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233">
        <f t="shared" si="1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233">
        <f t="shared" si="1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233">
        <f t="shared" si="1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233">
        <f t="shared" si="1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233">
        <f t="shared" si="1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233">
        <f t="shared" si="1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233">
        <f t="shared" si="1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233">
        <f t="shared" si="1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233">
        <f t="shared" si="1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233">
        <f t="shared" si="1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233">
        <f t="shared" si="1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233">
        <f t="shared" si="1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233">
        <f t="shared" si="1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233">
        <f t="shared" si="1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233">
        <f t="shared" si="1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233">
        <f t="shared" si="1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233">
        <f t="shared" si="1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233">
        <f t="shared" si="1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233">
        <f t="shared" si="1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233">
        <f t="shared" si="1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233">
        <f t="shared" si="1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233">
        <f t="shared" si="1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233">
        <f t="shared" si="1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233">
        <f t="shared" si="1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233">
        <f t="shared" si="1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233">
        <f t="shared" si="1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233">
        <f t="shared" si="1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233">
        <f t="shared" si="1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233">
        <f t="shared" si="1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233">
        <f t="shared" si="1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233">
        <f t="shared" si="1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233">
        <f t="shared" si="1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233">
        <f t="shared" si="1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233">
        <f t="shared" si="1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233">
        <f t="shared" si="1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233">
        <f t="shared" si="1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233">
        <f t="shared" si="1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233">
        <f t="shared" si="1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233">
        <f t="shared" si="1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233">
        <f t="shared" si="1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233">
        <f t="shared" si="1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233">
        <f t="shared" si="1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233">
        <f t="shared" ref="AD138:AD201" si="2">SUM(E138:AC138)+-O138+-M138</f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233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233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233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233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233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233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233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233">
        <f t="shared" si="2"/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233">
        <f t="shared" si="2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233">
        <f t="shared" si="2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233">
        <f t="shared" si="2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233">
        <f t="shared" si="2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233">
        <f t="shared" si="2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233">
        <f t="shared" si="2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233">
        <f t="shared" si="2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233">
        <f t="shared" si="2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233">
        <f t="shared" si="2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233">
        <f t="shared" si="2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233">
        <f t="shared" si="2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233">
        <f t="shared" si="2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233">
        <f t="shared" si="2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233">
        <f t="shared" si="2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233">
        <f t="shared" si="2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233">
        <f t="shared" si="2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233">
        <f t="shared" si="2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233">
        <f t="shared" si="2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233">
        <f t="shared" si="2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233">
        <f t="shared" si="2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233">
        <f t="shared" si="2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233">
        <f t="shared" si="2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233">
        <f t="shared" si="2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233">
        <f t="shared" si="2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233">
        <f t="shared" si="2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233">
        <f t="shared" si="2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233">
        <f t="shared" si="2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233">
        <f t="shared" si="2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233">
        <f t="shared" si="2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233">
        <f t="shared" si="2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233">
        <f t="shared" si="2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233">
        <f t="shared" si="2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233">
        <f t="shared" si="2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233">
        <f t="shared" si="2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233">
        <f t="shared" si="2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233">
        <f t="shared" si="2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233">
        <f t="shared" si="2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233">
        <f t="shared" si="2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233">
        <f t="shared" si="2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233">
        <f t="shared" si="2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233">
        <f t="shared" si="2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233">
        <f t="shared" si="2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233">
        <f t="shared" si="2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233">
        <f t="shared" si="2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233">
        <f t="shared" si="2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233">
        <f t="shared" si="2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233">
        <f t="shared" si="2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233">
        <f t="shared" si="2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233">
        <f t="shared" si="2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233">
        <f t="shared" si="2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233">
        <f t="shared" si="2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233">
        <f t="shared" si="2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233">
        <f t="shared" si="2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233">
        <f t="shared" si="2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233">
        <f t="shared" si="2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233">
        <f t="shared" ref="AD202:AD265" si="3">SUM(E202:AC202)+-O202+-M202</f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233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233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233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233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233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233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233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233">
        <f t="shared" si="3"/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233">
        <f t="shared" si="3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233">
        <f t="shared" si="3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233">
        <f t="shared" si="3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233">
        <f t="shared" si="3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233">
        <f t="shared" si="3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233">
        <f t="shared" si="3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233">
        <f t="shared" si="3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233">
        <f t="shared" si="3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233">
        <f t="shared" si="3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233">
        <f t="shared" si="3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233">
        <f t="shared" si="3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233">
        <f t="shared" si="3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233">
        <f t="shared" si="3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233">
        <f t="shared" si="3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233">
        <f t="shared" si="3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233">
        <f t="shared" si="3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233">
        <f t="shared" si="3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233">
        <f t="shared" si="3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233">
        <f t="shared" si="3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233">
        <f t="shared" si="3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233">
        <f t="shared" si="3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233">
        <f t="shared" si="3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233">
        <f t="shared" si="3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233">
        <f t="shared" si="3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233">
        <f t="shared" si="3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233">
        <f t="shared" si="3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233">
        <f t="shared" si="3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233">
        <f t="shared" si="3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233">
        <f t="shared" si="3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233">
        <f t="shared" si="3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233">
        <f t="shared" si="3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233">
        <f t="shared" si="3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233">
        <f t="shared" si="3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233">
        <f t="shared" si="3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233">
        <f t="shared" si="3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233">
        <f t="shared" si="3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233">
        <f t="shared" si="3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233">
        <f t="shared" si="3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233">
        <f t="shared" si="3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233">
        <f t="shared" si="3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233">
        <f t="shared" si="3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233">
        <f t="shared" si="3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233">
        <f t="shared" si="3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233">
        <f t="shared" si="3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233">
        <f t="shared" si="3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233">
        <f t="shared" si="3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233">
        <f t="shared" si="3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233">
        <f t="shared" si="3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233">
        <f t="shared" si="3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233">
        <f t="shared" si="3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233">
        <f t="shared" si="3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233">
        <f t="shared" si="3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233">
        <f t="shared" si="3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233">
        <f t="shared" si="3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233">
        <f t="shared" si="3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233">
        <f t="shared" ref="AD266:AD267" si="4">SUM(E266:AC266)+-O266+-M266</f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233">
        <f t="shared" si="4"/>
        <v>0</v>
      </c>
      <c r="AE267" s="51"/>
    </row>
    <row r="268" spans="1:31" ht="18.75" thickBot="1" x14ac:dyDescent="0.3">
      <c r="A268" s="190" t="s">
        <v>35</v>
      </c>
      <c r="B268" s="190" t="s">
        <v>35</v>
      </c>
      <c r="C268" s="191" t="s">
        <v>88</v>
      </c>
      <c r="D268" s="192" t="s">
        <v>35</v>
      </c>
      <c r="E268" s="193">
        <f t="shared" ref="E268:N268" si="5">SUM(E10:E267)</f>
        <v>0</v>
      </c>
      <c r="F268" s="194">
        <f t="shared" si="5"/>
        <v>0</v>
      </c>
      <c r="G268" s="194">
        <f t="shared" si="5"/>
        <v>0</v>
      </c>
      <c r="H268" s="194">
        <f t="shared" si="5"/>
        <v>0</v>
      </c>
      <c r="I268" s="194">
        <f t="shared" si="5"/>
        <v>0</v>
      </c>
      <c r="J268" s="194">
        <f t="shared" si="5"/>
        <v>0</v>
      </c>
      <c r="K268" s="195">
        <f t="shared" si="5"/>
        <v>0</v>
      </c>
      <c r="L268" s="196">
        <f t="shared" si="5"/>
        <v>0</v>
      </c>
      <c r="M268" s="195">
        <v>0</v>
      </c>
      <c r="N268" s="193">
        <f t="shared" si="5"/>
        <v>0</v>
      </c>
      <c r="O268" s="195">
        <v>0</v>
      </c>
      <c r="P268" s="196">
        <f t="shared" ref="P268:AD268" si="6">SUM(P10:P267)</f>
        <v>0</v>
      </c>
      <c r="Q268" s="195">
        <f t="shared" si="6"/>
        <v>0</v>
      </c>
      <c r="R268" s="195">
        <f t="shared" si="6"/>
        <v>0</v>
      </c>
      <c r="S268" s="196">
        <f t="shared" si="6"/>
        <v>0</v>
      </c>
      <c r="T268" s="197">
        <f t="shared" si="6"/>
        <v>0</v>
      </c>
      <c r="U268" s="194">
        <f t="shared" si="6"/>
        <v>0</v>
      </c>
      <c r="V268" s="194">
        <f t="shared" si="6"/>
        <v>0</v>
      </c>
      <c r="W268" s="194">
        <f t="shared" si="6"/>
        <v>0</v>
      </c>
      <c r="X268" s="195">
        <f t="shared" si="6"/>
        <v>0</v>
      </c>
      <c r="Y268" s="193">
        <f t="shared" si="6"/>
        <v>0</v>
      </c>
      <c r="Z268" s="193">
        <f>SUM(Z10:Z267)</f>
        <v>0</v>
      </c>
      <c r="AA268" s="193">
        <f t="shared" si="6"/>
        <v>0</v>
      </c>
      <c r="AB268" s="193">
        <f>SUM(AB10:AB267)</f>
        <v>0</v>
      </c>
      <c r="AC268" s="195">
        <f t="shared" si="6"/>
        <v>0</v>
      </c>
      <c r="AD268" s="198">
        <f t="shared" si="6"/>
        <v>0</v>
      </c>
      <c r="AE268" s="199" t="s">
        <v>89</v>
      </c>
    </row>
    <row r="269" spans="1:31" ht="18.75" thickBot="1" x14ac:dyDescent="0.3">
      <c r="A269" s="190" t="s">
        <v>35</v>
      </c>
      <c r="B269" s="200" t="s">
        <v>35</v>
      </c>
      <c r="C269" s="201" t="s">
        <v>90</v>
      </c>
      <c r="D269" s="202" t="s">
        <v>35</v>
      </c>
      <c r="E269" s="203" t="str">
        <f>IMDIV(E268,$E$8)</f>
        <v>0</v>
      </c>
      <c r="F269" s="203" t="str">
        <f>IMDIV(F268,$F$8)</f>
        <v>0</v>
      </c>
      <c r="G269" s="203" t="str">
        <f>IMDIV(G268,$G$8)</f>
        <v>0</v>
      </c>
      <c r="H269" s="203" t="str">
        <f>IMDIV(H268,$H$8)</f>
        <v>0</v>
      </c>
      <c r="I269" s="203" t="str">
        <f>IMDIV(I268,$I$8)</f>
        <v>0</v>
      </c>
      <c r="J269" s="203" t="str">
        <f>IMDIV(J268,$J$8)</f>
        <v>0</v>
      </c>
      <c r="K269" s="203" t="str">
        <f>IMDIV(K268,$K$8)</f>
        <v>0</v>
      </c>
      <c r="L269" s="203" t="str">
        <f>IMDIV(L268,$L$8)</f>
        <v>0</v>
      </c>
      <c r="M269" s="203">
        <f>SUM(M10:M267)</f>
        <v>0</v>
      </c>
      <c r="N269" s="203" t="str">
        <f>IMDIV(N268,$N$8)</f>
        <v>0</v>
      </c>
      <c r="O269" s="203">
        <f>SUM(O10:O267)</f>
        <v>0</v>
      </c>
      <c r="P269" s="203" t="str">
        <f>IMDIV(P268,$P$8)</f>
        <v>0</v>
      </c>
      <c r="Q269" s="203" t="str">
        <f>IMDIV(Q268,$Q$8)</f>
        <v>0</v>
      </c>
      <c r="R269" s="203" t="str">
        <f>IMDIV(R268,$R$8)</f>
        <v>0</v>
      </c>
      <c r="S269" s="203" t="str">
        <f>IMDIV(S268,$S$8)</f>
        <v>0</v>
      </c>
      <c r="T269" s="203" t="str">
        <f>IMDIV(T268,$T$8)</f>
        <v>0</v>
      </c>
      <c r="U269" s="203" t="str">
        <f>IMDIV(U268,$U$8)</f>
        <v>0</v>
      </c>
      <c r="V269" s="203" t="str">
        <f>IMDIV(V268,$V$8)</f>
        <v>0</v>
      </c>
      <c r="W269" s="203" t="str">
        <f>IMDIV(W268,W$8)</f>
        <v>0</v>
      </c>
      <c r="X269" s="203" t="str">
        <f>IMDIV(X268,$X$8)</f>
        <v>0</v>
      </c>
      <c r="Y269" s="203" t="str">
        <f>IMDIV(Y268,$Y$8)</f>
        <v>0</v>
      </c>
      <c r="Z269" s="203" t="e">
        <f>IMDIV(Z268,$Z$8)</f>
        <v>#NUM!</v>
      </c>
      <c r="AA269" s="203" t="str">
        <f>IMDIV(AA268,$AA$8)</f>
        <v>0</v>
      </c>
      <c r="AB269" s="203" t="str">
        <f>IMDIV(AB268,$AB$8)</f>
        <v>0</v>
      </c>
      <c r="AC269" s="203" t="str">
        <f>IMDIV(AC268,$AC$8)</f>
        <v>0</v>
      </c>
      <c r="AD269" s="231" t="s">
        <v>89</v>
      </c>
      <c r="AE269" s="204">
        <f>SUM(AE10:AE267)</f>
        <v>0</v>
      </c>
    </row>
    <row r="272" spans="1:31" x14ac:dyDescent="0.2">
      <c r="A272" s="323" t="s">
        <v>91</v>
      </c>
      <c r="B272" s="323"/>
    </row>
  </sheetData>
  <mergeCells count="14">
    <mergeCell ref="A272:B272"/>
    <mergeCell ref="A3:C3"/>
    <mergeCell ref="L4:M5"/>
    <mergeCell ref="A1:AE1"/>
    <mergeCell ref="A2:AE2"/>
    <mergeCell ref="AD4:AD9"/>
    <mergeCell ref="P5:S5"/>
    <mergeCell ref="T5:X5"/>
    <mergeCell ref="D3:AC3"/>
    <mergeCell ref="E4:K5"/>
    <mergeCell ref="N4:O5"/>
    <mergeCell ref="P4:S4"/>
    <mergeCell ref="T4:X4"/>
    <mergeCell ref="Y4:AC4"/>
  </mergeCells>
  <pageMargins left="0.7" right="0.7" top="0.75" bottom="0.75" header="0.51180555555555551" footer="0.51180555555555551"/>
  <pageSetup paperSize="9" scale="47" firstPageNumber="0" fitToHeight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8"/>
  <sheetViews>
    <sheetView showGridLines="0" topLeftCell="A16" zoomScaleNormal="100" workbookViewId="0">
      <selection activeCell="J39" sqref="J39"/>
    </sheetView>
  </sheetViews>
  <sheetFormatPr defaultRowHeight="12.75" x14ac:dyDescent="0.2"/>
  <cols>
    <col min="3" max="3" width="13.7109375" customWidth="1"/>
    <col min="6" max="6" width="13.42578125" customWidth="1"/>
    <col min="7" max="7" width="10.42578125" customWidth="1"/>
  </cols>
  <sheetData>
    <row r="1" spans="1:15" x14ac:dyDescent="0.2">
      <c r="A1" s="299"/>
      <c r="B1" s="299"/>
      <c r="C1" s="299"/>
      <c r="D1" s="299"/>
      <c r="E1" s="354" t="s">
        <v>92</v>
      </c>
      <c r="F1" s="354"/>
      <c r="G1" s="354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299" t="s">
        <v>10</v>
      </c>
      <c r="B2" s="299"/>
      <c r="C2" s="299"/>
      <c r="D2" s="299"/>
      <c r="E2" s="299"/>
      <c r="F2" s="299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299" t="s">
        <v>93</v>
      </c>
      <c r="B3" s="299"/>
      <c r="C3" s="299"/>
      <c r="D3" s="299"/>
      <c r="E3" s="299"/>
      <c r="F3" s="299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355" t="s">
        <v>94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</row>
    <row r="5" spans="1:15" ht="15" x14ac:dyDescent="0.2">
      <c r="A5" s="59"/>
      <c r="B5" s="59"/>
      <c r="C5" s="206" t="s">
        <v>95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59"/>
      <c r="O5" s="59"/>
    </row>
    <row r="6" spans="1:15" x14ac:dyDescent="0.2">
      <c r="A6" s="59"/>
      <c r="B6" s="59"/>
      <c r="C6" s="59"/>
      <c r="D6" s="356"/>
      <c r="E6" s="356"/>
      <c r="F6" s="356"/>
      <c r="G6" s="60"/>
      <c r="H6" s="60"/>
      <c r="I6" s="60"/>
      <c r="J6" s="60"/>
      <c r="K6" s="60"/>
      <c r="L6" s="59"/>
      <c r="M6" s="59"/>
      <c r="N6" s="59"/>
      <c r="O6" s="59"/>
    </row>
    <row r="7" spans="1:15" x14ac:dyDescent="0.2">
      <c r="A7" s="289"/>
      <c r="B7" s="289"/>
      <c r="C7" s="289"/>
      <c r="D7" s="357" t="s">
        <v>96</v>
      </c>
      <c r="E7" s="61" t="s">
        <v>16</v>
      </c>
      <c r="F7" s="62" t="s">
        <v>97</v>
      </c>
      <c r="G7" s="24"/>
      <c r="H7" s="24"/>
      <c r="I7" s="24"/>
      <c r="J7" s="24"/>
      <c r="K7" s="24"/>
    </row>
    <row r="8" spans="1:15" ht="13.5" thickBot="1" x14ac:dyDescent="0.25">
      <c r="A8" s="291" t="s">
        <v>20</v>
      </c>
      <c r="B8" s="291"/>
      <c r="C8" s="291"/>
      <c r="D8" s="357"/>
      <c r="E8" s="63" t="s">
        <v>98</v>
      </c>
      <c r="F8" s="64" t="s">
        <v>99</v>
      </c>
      <c r="G8" s="24"/>
      <c r="H8" s="24"/>
      <c r="I8" s="24"/>
      <c r="J8" s="24"/>
      <c r="K8" s="24"/>
    </row>
    <row r="9" spans="1:15" x14ac:dyDescent="0.2">
      <c r="A9" s="302" t="s">
        <v>34</v>
      </c>
      <c r="B9" s="302"/>
      <c r="C9" s="302"/>
      <c r="D9" s="65" t="str">
        <f>'K1'!$E$269</f>
        <v>0</v>
      </c>
      <c r="E9" s="66">
        <f>Pob!$M$9</f>
        <v>170</v>
      </c>
      <c r="F9" s="67">
        <f>PRODUCT(D9*E9)</f>
        <v>0</v>
      </c>
      <c r="G9" s="24"/>
      <c r="H9" s="24"/>
      <c r="I9" s="24"/>
      <c r="J9" s="24"/>
      <c r="K9" s="24"/>
    </row>
    <row r="10" spans="1:15" x14ac:dyDescent="0.2">
      <c r="A10" s="286" t="s">
        <v>130</v>
      </c>
      <c r="B10" s="286"/>
      <c r="C10" s="286"/>
      <c r="D10" s="68" t="str">
        <f>'K1'!$F$269</f>
        <v>0</v>
      </c>
      <c r="E10" s="69">
        <f>Pob!M10</f>
        <v>128</v>
      </c>
      <c r="F10" s="70">
        <f>PRODUCT(D10*E10)</f>
        <v>0</v>
      </c>
    </row>
    <row r="11" spans="1:15" x14ac:dyDescent="0.2">
      <c r="A11" s="303" t="s">
        <v>131</v>
      </c>
      <c r="B11" s="303"/>
      <c r="C11" s="303"/>
      <c r="D11" s="68" t="str">
        <f>'K1'!$G$269</f>
        <v>0</v>
      </c>
      <c r="E11" s="69">
        <f>Pob!M11</f>
        <v>85</v>
      </c>
      <c r="F11" s="70">
        <f>D11*E11</f>
        <v>0</v>
      </c>
    </row>
    <row r="12" spans="1:15" x14ac:dyDescent="0.2">
      <c r="A12" s="303" t="s">
        <v>132</v>
      </c>
      <c r="B12" s="303"/>
      <c r="C12" s="303"/>
      <c r="D12" s="68" t="str">
        <f>'K1'!$H$269</f>
        <v>0</v>
      </c>
      <c r="E12" s="69">
        <f>Pob!M12</f>
        <v>85</v>
      </c>
      <c r="F12" s="70">
        <f>PRODUCT(D12*E12)</f>
        <v>0</v>
      </c>
      <c r="G12" s="24"/>
      <c r="H12" s="24"/>
      <c r="I12" s="24"/>
      <c r="J12" s="24"/>
      <c r="K12" s="24"/>
    </row>
    <row r="13" spans="1:15" x14ac:dyDescent="0.2">
      <c r="A13" s="303" t="s">
        <v>153</v>
      </c>
      <c r="B13" s="303"/>
      <c r="C13" s="303"/>
      <c r="D13" s="68" t="str">
        <f>'K1'!$I$269</f>
        <v>0</v>
      </c>
      <c r="E13" s="69">
        <f>Pob!M13</f>
        <v>43</v>
      </c>
      <c r="F13" s="70">
        <f t="shared" ref="F13:F14" si="0">PRODUCT(D13*E13)</f>
        <v>0</v>
      </c>
      <c r="G13" s="24"/>
      <c r="H13" s="24"/>
      <c r="I13" s="24"/>
      <c r="J13" s="24"/>
      <c r="K13" s="24"/>
    </row>
    <row r="14" spans="1:15" x14ac:dyDescent="0.2">
      <c r="A14" s="303" t="s">
        <v>133</v>
      </c>
      <c r="B14" s="303"/>
      <c r="C14" s="303"/>
      <c r="D14" s="68" t="str">
        <f>'K1'!$J$269</f>
        <v>0</v>
      </c>
      <c r="E14" s="69">
        <f>Pob!M14</f>
        <v>43</v>
      </c>
      <c r="F14" s="70">
        <f t="shared" si="0"/>
        <v>0</v>
      </c>
      <c r="G14" s="24"/>
      <c r="H14" s="24"/>
      <c r="I14" s="24"/>
      <c r="J14" s="24"/>
      <c r="K14" s="24"/>
    </row>
    <row r="15" spans="1:15" ht="13.5" thickBot="1" x14ac:dyDescent="0.25">
      <c r="A15" s="286" t="s">
        <v>36</v>
      </c>
      <c r="B15" s="286"/>
      <c r="C15" s="286"/>
      <c r="D15" s="68" t="str">
        <f>'K1'!$K$269</f>
        <v>0</v>
      </c>
      <c r="E15" s="69">
        <f>Pob!M15</f>
        <v>43</v>
      </c>
      <c r="F15" s="73">
        <f>PRODUCT(D15*E15)</f>
        <v>0</v>
      </c>
      <c r="G15" s="24"/>
      <c r="H15" s="24"/>
      <c r="I15" s="24"/>
      <c r="J15" s="24"/>
      <c r="K15" s="24"/>
    </row>
    <row r="16" spans="1:15" ht="13.5" thickBot="1" x14ac:dyDescent="0.25">
      <c r="D16" s="358" t="s">
        <v>32</v>
      </c>
      <c r="E16" s="358"/>
      <c r="F16" s="74">
        <f>SUM(F9:F15)</f>
        <v>0</v>
      </c>
      <c r="G16" s="75"/>
      <c r="H16" s="24"/>
      <c r="I16" s="24"/>
      <c r="J16" s="24"/>
      <c r="K16" s="24"/>
    </row>
    <row r="17" spans="1:14" ht="13.5" thickBot="1" x14ac:dyDescent="0.25">
      <c r="A17" s="305" t="s">
        <v>37</v>
      </c>
      <c r="B17" s="305"/>
      <c r="C17" s="305"/>
      <c r="D17" s="305"/>
      <c r="E17" s="155"/>
      <c r="F17" s="24"/>
      <c r="G17" s="76"/>
    </row>
    <row r="18" spans="1:14" x14ac:dyDescent="0.2">
      <c r="A18" s="286" t="s">
        <v>38</v>
      </c>
      <c r="B18" s="286"/>
      <c r="C18" s="286"/>
      <c r="D18" s="65" t="str">
        <f>'K1'!$P$269</f>
        <v>0</v>
      </c>
      <c r="E18" s="66">
        <f>Pob!$M$18</f>
        <v>200</v>
      </c>
      <c r="F18" s="67">
        <f>PRODUCT(D18*E18)</f>
        <v>0</v>
      </c>
      <c r="G18" s="24"/>
      <c r="H18" s="24"/>
      <c r="I18" s="24"/>
      <c r="J18" s="24"/>
      <c r="K18" s="24"/>
    </row>
    <row r="19" spans="1:14" x14ac:dyDescent="0.2">
      <c r="A19" s="286" t="s">
        <v>134</v>
      </c>
      <c r="B19" s="286"/>
      <c r="C19" s="286"/>
      <c r="D19" s="68" t="str">
        <f>'K1'!$Q$269</f>
        <v>0</v>
      </c>
      <c r="E19" s="69">
        <f>Pob!$M$19</f>
        <v>140</v>
      </c>
      <c r="F19" s="70">
        <f>PRODUCT(D19*E19)</f>
        <v>0</v>
      </c>
      <c r="G19" s="24"/>
      <c r="H19" s="24"/>
      <c r="I19" s="24"/>
      <c r="J19" s="24"/>
      <c r="K19" s="24"/>
    </row>
    <row r="20" spans="1:14" x14ac:dyDescent="0.2">
      <c r="A20" s="286" t="s">
        <v>154</v>
      </c>
      <c r="B20" s="286"/>
      <c r="C20" s="286"/>
      <c r="D20" s="68" t="str">
        <f>'K1'!$R$269</f>
        <v>0</v>
      </c>
      <c r="E20" s="135">
        <f>Pob!M20</f>
        <v>90</v>
      </c>
      <c r="F20" s="70">
        <f>PRODUCT(D20*E20)</f>
        <v>0</v>
      </c>
      <c r="G20" s="24"/>
      <c r="H20" s="24"/>
      <c r="I20" s="24"/>
      <c r="J20" s="24"/>
      <c r="K20" s="24"/>
    </row>
    <row r="21" spans="1:14" ht="13.5" thickBot="1" x14ac:dyDescent="0.25">
      <c r="A21" s="303" t="s">
        <v>40</v>
      </c>
      <c r="B21" s="303"/>
      <c r="C21" s="303"/>
      <c r="D21" s="68" t="str">
        <f>'K1'!$S$269</f>
        <v>0</v>
      </c>
      <c r="E21" s="72">
        <f>Pob!M21</f>
        <v>10</v>
      </c>
      <c r="F21" s="73">
        <f>PRODUCT(D21*E21)</f>
        <v>0</v>
      </c>
      <c r="G21" s="24"/>
      <c r="H21" s="24"/>
      <c r="I21" s="24"/>
      <c r="J21" s="24"/>
      <c r="K21" s="24"/>
    </row>
    <row r="22" spans="1:14" ht="13.5" thickBot="1" x14ac:dyDescent="0.25">
      <c r="D22" s="358" t="s">
        <v>32</v>
      </c>
      <c r="E22" s="358"/>
      <c r="F22" s="77">
        <f>SUM(F18:F21)</f>
        <v>0</v>
      </c>
      <c r="G22" s="76"/>
    </row>
    <row r="23" spans="1:14" ht="13.5" thickBot="1" x14ac:dyDescent="0.25">
      <c r="A23" s="305" t="s">
        <v>41</v>
      </c>
      <c r="B23" s="305"/>
      <c r="C23" s="305"/>
      <c r="D23" s="305"/>
      <c r="E23" s="155"/>
      <c r="F23" s="30"/>
      <c r="G23" s="76"/>
    </row>
    <row r="24" spans="1:14" x14ac:dyDescent="0.2">
      <c r="A24" s="286" t="s">
        <v>38</v>
      </c>
      <c r="B24" s="286"/>
      <c r="C24" s="286"/>
      <c r="D24" s="65" t="str">
        <f>'K1'!$T$269</f>
        <v>0</v>
      </c>
      <c r="E24" s="66">
        <f>Pob!$M$24</f>
        <v>310</v>
      </c>
      <c r="F24" s="67">
        <f>PRODUCT(D24*E24)</f>
        <v>0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86" t="s">
        <v>134</v>
      </c>
      <c r="B25" s="286"/>
      <c r="C25" s="286"/>
      <c r="D25" s="68" t="str">
        <f>'K1'!$U$269</f>
        <v>0</v>
      </c>
      <c r="E25" s="69">
        <f>Pob!$M$25</f>
        <v>220</v>
      </c>
      <c r="F25" s="70">
        <f>PRODUCT(D25*E25)</f>
        <v>0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86" t="s">
        <v>154</v>
      </c>
      <c r="B26" s="286"/>
      <c r="C26" s="286"/>
      <c r="D26" s="68" t="str">
        <f>'K1'!$V$269</f>
        <v>0</v>
      </c>
      <c r="E26" s="69">
        <f>Pob!$M$26</f>
        <v>150</v>
      </c>
      <c r="F26" s="70">
        <f>PRODUCT(D26*E26)</f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303" t="s">
        <v>40</v>
      </c>
      <c r="B27" s="303"/>
      <c r="C27" s="303"/>
      <c r="D27" s="68" t="str">
        <f>'K1'!$W$269</f>
        <v>0</v>
      </c>
      <c r="E27" s="135">
        <f>Pob!M27</f>
        <v>70</v>
      </c>
      <c r="F27" s="70">
        <f>PRODUCT(D27*E27)</f>
        <v>0</v>
      </c>
      <c r="G27" s="24"/>
      <c r="H27" s="24"/>
      <c r="I27" s="24"/>
      <c r="J27" s="24"/>
      <c r="K27" s="24"/>
      <c r="L27" s="24"/>
      <c r="M27" s="24"/>
      <c r="N27" s="24"/>
    </row>
    <row r="28" spans="1:14" ht="13.5" thickBot="1" x14ac:dyDescent="0.25">
      <c r="A28" s="286" t="s">
        <v>135</v>
      </c>
      <c r="B28" s="286"/>
      <c r="C28" s="286"/>
      <c r="D28" s="71" t="str">
        <f>'K1'!$X$269</f>
        <v>0</v>
      </c>
      <c r="E28" s="72">
        <f>Pob!M28</f>
        <v>30</v>
      </c>
      <c r="F28" s="73">
        <f>PRODUCT(D28*E28)</f>
        <v>0</v>
      </c>
      <c r="G28" s="24"/>
      <c r="H28" s="24"/>
      <c r="I28" s="24"/>
    </row>
    <row r="29" spans="1:14" ht="13.5" thickBot="1" x14ac:dyDescent="0.25">
      <c r="D29" s="359" t="s">
        <v>32</v>
      </c>
      <c r="E29" s="359"/>
      <c r="F29" s="77">
        <f>SUM(F24:F28)</f>
        <v>0</v>
      </c>
      <c r="G29" s="76"/>
      <c r="J29" s="24"/>
      <c r="K29" s="24"/>
      <c r="L29" s="24"/>
      <c r="M29" s="24"/>
      <c r="N29" s="24"/>
    </row>
    <row r="30" spans="1:14" x14ac:dyDescent="0.2">
      <c r="A30" s="305" t="s">
        <v>42</v>
      </c>
      <c r="B30" s="305"/>
      <c r="C30" s="305"/>
      <c r="D30" s="24"/>
      <c r="E30" s="154"/>
      <c r="F30" s="30"/>
      <c r="G30" s="76"/>
      <c r="J30" s="24"/>
      <c r="K30" s="24"/>
      <c r="L30" s="24"/>
      <c r="M30" s="24"/>
      <c r="N30" s="24"/>
    </row>
    <row r="31" spans="1:14" x14ac:dyDescent="0.2">
      <c r="A31" s="286" t="s">
        <v>43</v>
      </c>
      <c r="B31" s="286"/>
      <c r="C31" s="286"/>
      <c r="D31" s="65" t="str">
        <f>'K1'!$Y$269</f>
        <v>0</v>
      </c>
      <c r="E31" s="66">
        <f>Pob!$M$31</f>
        <v>110</v>
      </c>
      <c r="F31" s="67">
        <f>PRODUCT(D31*E31)</f>
        <v>0</v>
      </c>
      <c r="G31" s="24"/>
      <c r="H31" s="24"/>
      <c r="I31" s="24"/>
      <c r="J31" s="24"/>
      <c r="K31" s="24"/>
      <c r="L31" s="24"/>
      <c r="M31" s="24"/>
      <c r="N31" s="281"/>
    </row>
    <row r="32" spans="1:14" x14ac:dyDescent="0.2">
      <c r="A32" s="286"/>
      <c r="B32" s="286"/>
      <c r="C32" s="286"/>
      <c r="D32" s="68"/>
      <c r="E32" s="69"/>
      <c r="F32" s="70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86" t="s">
        <v>44</v>
      </c>
      <c r="B33" s="286"/>
      <c r="C33" s="286"/>
      <c r="D33" s="68">
        <f>SUM(D18+D19+D21+D24+D28+D31+D26+D25+D40+D20+D27)</f>
        <v>0</v>
      </c>
      <c r="E33" s="69">
        <v>0</v>
      </c>
      <c r="F33" s="70">
        <f>PRODUCT(D33*E33)</f>
        <v>0</v>
      </c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86" t="s">
        <v>45</v>
      </c>
      <c r="B34" s="286"/>
      <c r="C34" s="286"/>
      <c r="D34" s="68" t="str">
        <f>'K1'!$N$269</f>
        <v>0</v>
      </c>
      <c r="E34" s="69">
        <f>Pob!$M$34</f>
        <v>10</v>
      </c>
      <c r="F34" s="70">
        <f>PRODUCT(D34*E34)</f>
        <v>0</v>
      </c>
      <c r="G34" s="24"/>
      <c r="H34" s="24"/>
      <c r="I34" s="24"/>
      <c r="J34" s="24"/>
      <c r="K34" s="24"/>
      <c r="L34" s="24"/>
      <c r="M34" s="24"/>
      <c r="N34" s="24"/>
    </row>
    <row r="35" spans="1:14" x14ac:dyDescent="0.2">
      <c r="A35" s="286" t="s">
        <v>46</v>
      </c>
      <c r="B35" s="286"/>
      <c r="C35" s="286"/>
      <c r="D35" s="71">
        <f>'K1'!$O$269</f>
        <v>0</v>
      </c>
      <c r="E35" s="72" t="str">
        <f>Pob!$M$35</f>
        <v>bezpł</v>
      </c>
      <c r="F35" s="73">
        <f>PRODUCT(D35*0)</f>
        <v>0</v>
      </c>
      <c r="J35" s="24"/>
      <c r="K35" s="24"/>
      <c r="L35" s="24"/>
      <c r="M35" s="24"/>
      <c r="N35" s="24"/>
    </row>
    <row r="36" spans="1:14" x14ac:dyDescent="0.2">
      <c r="A36" s="2"/>
      <c r="B36" s="2"/>
      <c r="C36" s="2"/>
      <c r="D36" s="79"/>
      <c r="E36" s="80" t="s">
        <v>32</v>
      </c>
      <c r="F36" s="81">
        <f>SUM(F35,F34,F33,F32,F31)</f>
        <v>0</v>
      </c>
      <c r="J36" s="24"/>
      <c r="K36" s="24"/>
      <c r="L36" s="24"/>
      <c r="M36" s="24"/>
      <c r="N36" s="24"/>
    </row>
    <row r="37" spans="1:14" x14ac:dyDescent="0.2">
      <c r="A37" s="36"/>
      <c r="B37" s="36"/>
      <c r="C37" s="360" t="s">
        <v>100</v>
      </c>
      <c r="D37" s="360"/>
      <c r="E37" s="360"/>
      <c r="F37" s="81">
        <f>SUM(F16,F22,F29,F36)</f>
        <v>0</v>
      </c>
      <c r="J37" s="24"/>
      <c r="K37" s="24"/>
      <c r="L37" s="24"/>
      <c r="M37" s="24"/>
      <c r="N37" s="24"/>
    </row>
    <row r="38" spans="1:14" x14ac:dyDescent="0.2">
      <c r="A38" s="361" t="s">
        <v>101</v>
      </c>
      <c r="B38" s="361"/>
      <c r="C38" s="361"/>
      <c r="D38" s="361"/>
      <c r="E38" s="361"/>
      <c r="F38" s="361"/>
      <c r="G38" s="76"/>
      <c r="J38" s="24"/>
      <c r="K38" s="24"/>
      <c r="L38" s="24"/>
      <c r="M38" s="24"/>
      <c r="N38" s="24"/>
    </row>
    <row r="39" spans="1:14" ht="13.5" thickBot="1" x14ac:dyDescent="0.25">
      <c r="A39" s="288" t="s">
        <v>102</v>
      </c>
      <c r="B39" s="288"/>
      <c r="C39" s="288"/>
      <c r="D39" s="65" t="str">
        <f>'K1'!$AA$269</f>
        <v>0</v>
      </c>
      <c r="E39" s="66">
        <f>Pob!$M$38</f>
        <v>3</v>
      </c>
      <c r="F39" s="67">
        <f>PRODUCT(D39*E39)</f>
        <v>0</v>
      </c>
      <c r="J39" s="24"/>
      <c r="K39" s="24"/>
      <c r="L39" s="24"/>
      <c r="M39" s="24"/>
      <c r="N39" s="24"/>
    </row>
    <row r="40" spans="1:14" x14ac:dyDescent="0.2">
      <c r="A40" s="288" t="s">
        <v>125</v>
      </c>
      <c r="B40" s="288"/>
      <c r="C40" s="353"/>
      <c r="D40" s="65" t="str">
        <f>'K1'!$AB$269</f>
        <v>0</v>
      </c>
      <c r="E40" s="66">
        <f>Pob!$M$39</f>
        <v>40</v>
      </c>
      <c r="F40" s="67">
        <f>PRODUCT(D40*E40)</f>
        <v>0</v>
      </c>
      <c r="J40" s="24"/>
      <c r="K40" s="24"/>
      <c r="L40" s="24"/>
      <c r="M40" s="24"/>
      <c r="N40" s="24"/>
    </row>
    <row r="41" spans="1:14" ht="13.5" thickBot="1" x14ac:dyDescent="0.25">
      <c r="A41" s="288" t="s">
        <v>103</v>
      </c>
      <c r="B41" s="288"/>
      <c r="C41" s="288"/>
      <c r="D41" s="71" t="str">
        <f>'K1'!$AC$269</f>
        <v>0</v>
      </c>
      <c r="E41" s="72">
        <f>Pob!$M$40</f>
        <v>20</v>
      </c>
      <c r="F41" s="73">
        <f>PRODUCT(D41*E41)</f>
        <v>0</v>
      </c>
      <c r="J41" s="24"/>
      <c r="K41" s="24"/>
      <c r="L41" s="24"/>
      <c r="M41" s="24"/>
      <c r="N41" s="24"/>
    </row>
    <row r="42" spans="1:14" x14ac:dyDescent="0.2">
      <c r="A42" s="288" t="s">
        <v>51</v>
      </c>
      <c r="B42" s="288"/>
      <c r="C42" s="288"/>
      <c r="D42" s="82">
        <f>'K1'!$AE$269</f>
        <v>0</v>
      </c>
      <c r="E42" s="110"/>
      <c r="F42" s="110"/>
      <c r="G42" s="76"/>
      <c r="J42" s="24"/>
      <c r="K42" s="24"/>
      <c r="L42" s="24"/>
      <c r="M42" s="24"/>
      <c r="N42" s="24"/>
    </row>
    <row r="43" spans="1:14" x14ac:dyDescent="0.2">
      <c r="A43" s="288"/>
      <c r="B43" s="288"/>
      <c r="C43" s="288"/>
      <c r="D43" s="368" t="s">
        <v>52</v>
      </c>
      <c r="E43" s="368"/>
      <c r="F43" s="83">
        <f>SUM(F41,F39,F40)</f>
        <v>0</v>
      </c>
      <c r="J43" s="24"/>
      <c r="K43" s="24"/>
      <c r="L43" s="24"/>
      <c r="M43" s="24"/>
      <c r="N43" s="24"/>
    </row>
    <row r="44" spans="1:14" x14ac:dyDescent="0.2">
      <c r="A44" s="84"/>
      <c r="B44" s="84"/>
      <c r="C44" s="84"/>
      <c r="D44" s="368" t="s">
        <v>104</v>
      </c>
      <c r="E44" s="368"/>
      <c r="F44" s="85">
        <f>SUM(F37,F43)</f>
        <v>0</v>
      </c>
      <c r="J44" s="24"/>
      <c r="K44" s="24"/>
      <c r="L44" s="24"/>
      <c r="M44" s="24"/>
      <c r="N44" s="24"/>
    </row>
    <row r="45" spans="1:14" x14ac:dyDescent="0.2">
      <c r="A45" s="321" t="s">
        <v>53</v>
      </c>
      <c r="B45" s="321"/>
      <c r="C45" s="321"/>
      <c r="E45" s="110"/>
      <c r="F45" s="30"/>
    </row>
    <row r="46" spans="1:14" x14ac:dyDescent="0.2">
      <c r="A46" s="286" t="s">
        <v>54</v>
      </c>
      <c r="B46" s="286"/>
      <c r="C46" s="286"/>
      <c r="D46" s="65" t="str">
        <f>'K1'!$L$269</f>
        <v>0</v>
      </c>
      <c r="E46" s="66">
        <f>Pob!$M$45</f>
        <v>30</v>
      </c>
      <c r="F46" s="67">
        <f>PRODUCT(D46*E46)</f>
        <v>0</v>
      </c>
      <c r="G46" s="24"/>
      <c r="H46" s="24"/>
      <c r="I46" s="24"/>
      <c r="J46" s="24"/>
      <c r="K46" s="24"/>
      <c r="L46" s="24"/>
      <c r="M46" s="24"/>
      <c r="N46" s="24"/>
    </row>
    <row r="47" spans="1:14" x14ac:dyDescent="0.2">
      <c r="A47" s="286" t="s">
        <v>55</v>
      </c>
      <c r="B47" s="286"/>
      <c r="C47" s="286"/>
      <c r="D47" s="71">
        <f>'K1'!$M$269</f>
        <v>0</v>
      </c>
      <c r="E47" s="72" t="str">
        <f>Pob!$M$46</f>
        <v>bezpł</v>
      </c>
      <c r="F47" s="73">
        <f>PRODUCT(D47*0)</f>
        <v>0</v>
      </c>
      <c r="G47" s="24"/>
      <c r="H47" s="24"/>
      <c r="I47" s="24"/>
      <c r="J47" s="24"/>
      <c r="K47" s="24"/>
      <c r="L47" s="24"/>
      <c r="M47" s="281"/>
      <c r="N47" s="24"/>
    </row>
    <row r="48" spans="1:14" x14ac:dyDescent="0.2">
      <c r="D48" s="368" t="s">
        <v>32</v>
      </c>
      <c r="E48" s="368"/>
      <c r="F48" s="86">
        <f>SUM(F46,F47)</f>
        <v>0</v>
      </c>
      <c r="G48" s="76"/>
      <c r="J48" s="24"/>
      <c r="K48" s="24"/>
      <c r="L48" s="24"/>
      <c r="M48" s="24"/>
      <c r="N48" s="24"/>
    </row>
    <row r="50" spans="1:14" x14ac:dyDescent="0.2">
      <c r="A50" s="24"/>
      <c r="B50" s="362" t="s">
        <v>56</v>
      </c>
      <c r="C50" s="362"/>
      <c r="D50" s="45"/>
      <c r="E50" s="369">
        <f>SUM(F16,F22,F29,F36,F48,F43)</f>
        <v>0</v>
      </c>
      <c r="F50" s="369"/>
      <c r="H50" s="289"/>
      <c r="I50" s="289"/>
      <c r="J50" s="289"/>
      <c r="K50" s="289"/>
      <c r="L50" s="289"/>
      <c r="N50" s="24"/>
    </row>
    <row r="51" spans="1:14" x14ac:dyDescent="0.2">
      <c r="B51" s="362" t="s">
        <v>105</v>
      </c>
      <c r="C51" s="362"/>
      <c r="D51" s="362"/>
      <c r="E51" s="87">
        <f>Pob!M50</f>
        <v>0.2525</v>
      </c>
      <c r="F51" s="88">
        <f>ROUND(F16*E51,2)</f>
        <v>0</v>
      </c>
      <c r="N51" s="24"/>
    </row>
    <row r="52" spans="1:14" x14ac:dyDescent="0.2">
      <c r="B52" s="364" t="s">
        <v>106</v>
      </c>
      <c r="C52" s="364"/>
      <c r="D52" s="364"/>
      <c r="E52" s="89"/>
      <c r="F52" s="90">
        <f>SUM(F48,F51)</f>
        <v>0</v>
      </c>
    </row>
    <row r="53" spans="1:14" x14ac:dyDescent="0.2">
      <c r="B53" s="364" t="s">
        <v>107</v>
      </c>
      <c r="C53" s="364"/>
      <c r="D53" s="364"/>
      <c r="E53" s="89"/>
      <c r="F53" s="91">
        <f>SUM(F44,-F51)</f>
        <v>0</v>
      </c>
    </row>
    <row r="54" spans="1:14" x14ac:dyDescent="0.2">
      <c r="A54" s="365"/>
      <c r="B54" s="365"/>
      <c r="C54" s="365"/>
      <c r="D54" s="365"/>
      <c r="E54" s="365"/>
      <c r="F54" s="365"/>
      <c r="G54" s="92"/>
      <c r="H54" s="92"/>
      <c r="I54" s="92"/>
      <c r="J54" s="92"/>
      <c r="K54" s="92"/>
      <c r="L54" s="92"/>
      <c r="M54" s="92"/>
      <c r="N54" s="92"/>
    </row>
    <row r="55" spans="1:14" x14ac:dyDescent="0.2">
      <c r="A55" s="366"/>
      <c r="B55" s="366"/>
      <c r="C55" s="46"/>
    </row>
    <row r="56" spans="1:14" x14ac:dyDescent="0.2">
      <c r="A56" s="367" t="s">
        <v>59</v>
      </c>
      <c r="B56" s="367"/>
      <c r="C56" s="367"/>
      <c r="D56" s="367"/>
      <c r="E56" s="367"/>
      <c r="F56" s="367"/>
      <c r="G56" s="93"/>
      <c r="H56" s="93"/>
      <c r="I56" s="93"/>
      <c r="J56" s="93"/>
      <c r="K56" s="93"/>
      <c r="L56" s="93"/>
      <c r="M56" s="93"/>
      <c r="N56" s="93"/>
    </row>
    <row r="57" spans="1:14" x14ac:dyDescent="0.2">
      <c r="A57" s="363" t="s">
        <v>108</v>
      </c>
      <c r="B57" s="363"/>
      <c r="C57" s="363"/>
      <c r="E57" s="289" t="s">
        <v>58</v>
      </c>
      <c r="F57" s="289"/>
    </row>
    <row r="58" spans="1:14" x14ac:dyDescent="0.2">
      <c r="A58" s="363" t="s">
        <v>109</v>
      </c>
      <c r="B58" s="363"/>
      <c r="C58" s="363"/>
    </row>
  </sheetData>
  <mergeCells count="61">
    <mergeCell ref="A13:C13"/>
    <mergeCell ref="A14:C14"/>
    <mergeCell ref="A20:C20"/>
    <mergeCell ref="A27:C27"/>
    <mergeCell ref="H50:L50"/>
    <mergeCell ref="A45:C45"/>
    <mergeCell ref="A46:C46"/>
    <mergeCell ref="A47:C47"/>
    <mergeCell ref="D48:E48"/>
    <mergeCell ref="B50:C50"/>
    <mergeCell ref="E50:F50"/>
    <mergeCell ref="A41:C41"/>
    <mergeCell ref="A42:C42"/>
    <mergeCell ref="A43:C43"/>
    <mergeCell ref="D43:E43"/>
    <mergeCell ref="D44:E44"/>
    <mergeCell ref="B51:D51"/>
    <mergeCell ref="A58:C58"/>
    <mergeCell ref="B52:D52"/>
    <mergeCell ref="B53:D53"/>
    <mergeCell ref="A54:F54"/>
    <mergeCell ref="A55:B55"/>
    <mergeCell ref="A56:F56"/>
    <mergeCell ref="A57:C57"/>
    <mergeCell ref="E57:F57"/>
    <mergeCell ref="A34:C34"/>
    <mergeCell ref="A35:C35"/>
    <mergeCell ref="C37:E37"/>
    <mergeCell ref="A38:F38"/>
    <mergeCell ref="A39:C39"/>
    <mergeCell ref="D29:E29"/>
    <mergeCell ref="A30:C30"/>
    <mergeCell ref="A31:C31"/>
    <mergeCell ref="A32:C32"/>
    <mergeCell ref="A33:C33"/>
    <mergeCell ref="A23:D23"/>
    <mergeCell ref="A24:C24"/>
    <mergeCell ref="A25:C25"/>
    <mergeCell ref="A26:C26"/>
    <mergeCell ref="A28:C28"/>
    <mergeCell ref="A17:D17"/>
    <mergeCell ref="A18:C18"/>
    <mergeCell ref="A19:C19"/>
    <mergeCell ref="A21:C21"/>
    <mergeCell ref="D22:E22"/>
    <mergeCell ref="A40:C40"/>
    <mergeCell ref="A1:D1"/>
    <mergeCell ref="E1:G1"/>
    <mergeCell ref="A2:F2"/>
    <mergeCell ref="A3:F3"/>
    <mergeCell ref="A4:O4"/>
    <mergeCell ref="D6:F6"/>
    <mergeCell ref="A7:C7"/>
    <mergeCell ref="D7:D8"/>
    <mergeCell ref="A8:C8"/>
    <mergeCell ref="A9:C9"/>
    <mergeCell ref="A10:C10"/>
    <mergeCell ref="A11:C11"/>
    <mergeCell ref="A12:C12"/>
    <mergeCell ref="A15:C15"/>
    <mergeCell ref="D16:E16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showGridLines="0" topLeftCell="A16" zoomScaleNormal="100" workbookViewId="0">
      <selection activeCell="F51" sqref="F51:F52"/>
    </sheetView>
  </sheetViews>
  <sheetFormatPr defaultRowHeight="12.75" x14ac:dyDescent="0.2"/>
  <cols>
    <col min="3" max="3" width="13.7109375" customWidth="1"/>
    <col min="6" max="6" width="13.42578125" customWidth="1"/>
    <col min="7" max="7" width="10.42578125" customWidth="1"/>
  </cols>
  <sheetData>
    <row r="1" spans="1:15" x14ac:dyDescent="0.2">
      <c r="A1" s="299"/>
      <c r="B1" s="299"/>
      <c r="C1" s="299"/>
      <c r="D1" s="299"/>
      <c r="E1" s="354" t="s">
        <v>92</v>
      </c>
      <c r="F1" s="354"/>
      <c r="G1" s="354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299" t="s">
        <v>10</v>
      </c>
      <c r="B2" s="299"/>
      <c r="C2" s="299"/>
      <c r="D2" s="299"/>
      <c r="E2" s="299"/>
      <c r="F2" s="299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299" t="s">
        <v>93</v>
      </c>
      <c r="B3" s="299"/>
      <c r="C3" s="299"/>
      <c r="D3" s="299"/>
      <c r="E3" s="299"/>
      <c r="F3" s="299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355" t="s">
        <v>94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</row>
    <row r="5" spans="1:15" ht="15" x14ac:dyDescent="0.2">
      <c r="A5" s="59"/>
      <c r="B5" s="59"/>
      <c r="C5" s="206" t="s">
        <v>95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59"/>
      <c r="O5" s="59"/>
    </row>
    <row r="6" spans="1:15" ht="13.5" thickBot="1" x14ac:dyDescent="0.25">
      <c r="D6" s="370"/>
      <c r="E6" s="370"/>
      <c r="F6" s="370"/>
      <c r="G6" s="24"/>
      <c r="H6" s="24"/>
      <c r="I6" s="24"/>
      <c r="J6" s="24"/>
      <c r="K6" s="24"/>
    </row>
    <row r="7" spans="1:15" ht="13.5" thickBot="1" x14ac:dyDescent="0.25">
      <c r="A7" s="289"/>
      <c r="B7" s="289"/>
      <c r="C7" s="289"/>
      <c r="D7" s="357" t="s">
        <v>96</v>
      </c>
      <c r="E7" s="61" t="s">
        <v>16</v>
      </c>
      <c r="F7" s="62" t="s">
        <v>97</v>
      </c>
      <c r="G7" s="24"/>
      <c r="H7" s="24"/>
      <c r="I7" s="24"/>
      <c r="J7" s="24"/>
      <c r="K7" s="24"/>
    </row>
    <row r="8" spans="1:15" ht="13.5" thickBot="1" x14ac:dyDescent="0.25">
      <c r="A8" s="291" t="s">
        <v>20</v>
      </c>
      <c r="B8" s="291"/>
      <c r="C8" s="291"/>
      <c r="D8" s="357"/>
      <c r="E8" s="63" t="s">
        <v>98</v>
      </c>
      <c r="F8" s="64" t="s">
        <v>99</v>
      </c>
      <c r="G8" s="24"/>
      <c r="H8" s="24"/>
      <c r="I8" s="24"/>
      <c r="J8" s="24"/>
      <c r="K8" s="24"/>
    </row>
    <row r="9" spans="1:15" x14ac:dyDescent="0.2">
      <c r="A9" s="302" t="s">
        <v>34</v>
      </c>
      <c r="B9" s="302"/>
      <c r="C9" s="302"/>
      <c r="D9" s="65" t="str">
        <f>'K2'!$E$269</f>
        <v>0</v>
      </c>
      <c r="E9" s="66">
        <f>Pob!$M$9</f>
        <v>170</v>
      </c>
      <c r="F9" s="67">
        <f>PRODUCT(D9*E9)</f>
        <v>0</v>
      </c>
      <c r="G9" s="24"/>
      <c r="H9" s="24"/>
      <c r="I9" s="24"/>
      <c r="J9" s="24"/>
      <c r="K9" s="24"/>
    </row>
    <row r="10" spans="1:15" x14ac:dyDescent="0.2">
      <c r="A10" s="286" t="s">
        <v>130</v>
      </c>
      <c r="B10" s="286"/>
      <c r="C10" s="286"/>
      <c r="D10" s="68" t="str">
        <f>'K2'!$F$269</f>
        <v>0</v>
      </c>
      <c r="E10" s="69">
        <f>Pob!M10</f>
        <v>128</v>
      </c>
      <c r="F10" s="70">
        <f>PRODUCT(D10*E10)</f>
        <v>0</v>
      </c>
    </row>
    <row r="11" spans="1:15" x14ac:dyDescent="0.2">
      <c r="A11" s="303" t="s">
        <v>131</v>
      </c>
      <c r="B11" s="303"/>
      <c r="C11" s="303"/>
      <c r="D11" s="68" t="str">
        <f>'K2'!$G$269</f>
        <v>0</v>
      </c>
      <c r="E11" s="69">
        <f>Pob!M11</f>
        <v>85</v>
      </c>
      <c r="F11" s="70">
        <f>D11*E11</f>
        <v>0</v>
      </c>
    </row>
    <row r="12" spans="1:15" x14ac:dyDescent="0.2">
      <c r="A12" s="303" t="s">
        <v>132</v>
      </c>
      <c r="B12" s="303"/>
      <c r="C12" s="303"/>
      <c r="D12" s="68" t="str">
        <f>'K2'!$H$269</f>
        <v>0</v>
      </c>
      <c r="E12" s="69">
        <f>Pob!M12</f>
        <v>85</v>
      </c>
      <c r="F12" s="70">
        <f>PRODUCT(D12*E12)</f>
        <v>0</v>
      </c>
      <c r="G12" s="24"/>
      <c r="H12" s="24"/>
      <c r="I12" s="24"/>
      <c r="J12" s="24"/>
      <c r="K12" s="24"/>
    </row>
    <row r="13" spans="1:15" x14ac:dyDescent="0.2">
      <c r="A13" s="303" t="s">
        <v>153</v>
      </c>
      <c r="B13" s="303"/>
      <c r="C13" s="303"/>
      <c r="D13" s="68" t="str">
        <f>'K2'!$I$269</f>
        <v>0</v>
      </c>
      <c r="E13" s="69">
        <f>Pob!M13</f>
        <v>43</v>
      </c>
      <c r="F13" s="70">
        <f t="shared" ref="F13:F14" si="0">PRODUCT(D13*E13)</f>
        <v>0</v>
      </c>
      <c r="G13" s="24"/>
      <c r="H13" s="24"/>
      <c r="I13" s="24"/>
      <c r="J13" s="24"/>
      <c r="K13" s="24"/>
    </row>
    <row r="14" spans="1:15" x14ac:dyDescent="0.2">
      <c r="A14" s="303" t="s">
        <v>133</v>
      </c>
      <c r="B14" s="303"/>
      <c r="C14" s="303"/>
      <c r="D14" s="68" t="str">
        <f>'K2'!$J$269</f>
        <v>0</v>
      </c>
      <c r="E14" s="69">
        <f>Pob!M14</f>
        <v>43</v>
      </c>
      <c r="F14" s="70">
        <f t="shared" si="0"/>
        <v>0</v>
      </c>
      <c r="G14" s="24"/>
      <c r="H14" s="24"/>
      <c r="I14" s="24"/>
      <c r="J14" s="24"/>
      <c r="K14" s="24"/>
    </row>
    <row r="15" spans="1:15" ht="13.5" thickBot="1" x14ac:dyDescent="0.25">
      <c r="A15" s="286" t="s">
        <v>36</v>
      </c>
      <c r="B15" s="286"/>
      <c r="C15" s="286"/>
      <c r="D15" s="68" t="str">
        <f>'K2'!$K$269</f>
        <v>0</v>
      </c>
      <c r="E15" s="69">
        <f>Pob!M15</f>
        <v>43</v>
      </c>
      <c r="F15" s="73">
        <f>PRODUCT(D15*E15)</f>
        <v>0</v>
      </c>
      <c r="G15" s="24"/>
      <c r="H15" s="24"/>
      <c r="I15" s="24"/>
      <c r="J15" s="24"/>
      <c r="K15" s="24"/>
    </row>
    <row r="16" spans="1:15" ht="13.5" thickBot="1" x14ac:dyDescent="0.25">
      <c r="D16" s="358" t="s">
        <v>32</v>
      </c>
      <c r="E16" s="358"/>
      <c r="F16" s="74">
        <f>SUM(F9:F15)</f>
        <v>0</v>
      </c>
      <c r="G16" s="75"/>
      <c r="H16" s="24"/>
      <c r="I16" s="24"/>
      <c r="J16" s="24"/>
      <c r="K16" s="24"/>
    </row>
    <row r="17" spans="1:14" ht="13.5" thickBot="1" x14ac:dyDescent="0.25">
      <c r="A17" s="305" t="s">
        <v>37</v>
      </c>
      <c r="B17" s="305"/>
      <c r="C17" s="305"/>
      <c r="D17" s="305"/>
      <c r="E17" s="155"/>
      <c r="F17" s="24"/>
      <c r="G17" s="76"/>
    </row>
    <row r="18" spans="1:14" x14ac:dyDescent="0.2">
      <c r="A18" s="286" t="s">
        <v>38</v>
      </c>
      <c r="B18" s="286"/>
      <c r="C18" s="286"/>
      <c r="D18" s="65" t="str">
        <f>'K2'!$P$269</f>
        <v>0</v>
      </c>
      <c r="E18" s="66">
        <f>Pob!$M$18</f>
        <v>200</v>
      </c>
      <c r="F18" s="67">
        <f>PRODUCT(D18*E18)</f>
        <v>0</v>
      </c>
      <c r="G18" s="24"/>
      <c r="H18" s="24"/>
      <c r="I18" s="24"/>
      <c r="J18" s="24"/>
      <c r="K18" s="24"/>
    </row>
    <row r="19" spans="1:14" x14ac:dyDescent="0.2">
      <c r="A19" s="286" t="s">
        <v>134</v>
      </c>
      <c r="B19" s="286"/>
      <c r="C19" s="286"/>
      <c r="D19" s="68" t="str">
        <f>'K2'!$Q$269</f>
        <v>0</v>
      </c>
      <c r="E19" s="69">
        <f>Pob!$M$19</f>
        <v>140</v>
      </c>
      <c r="F19" s="70">
        <f>PRODUCT(D19*E19)</f>
        <v>0</v>
      </c>
      <c r="G19" s="24"/>
      <c r="H19" s="24"/>
      <c r="I19" s="24"/>
      <c r="J19" s="24"/>
      <c r="K19" s="24"/>
    </row>
    <row r="20" spans="1:14" x14ac:dyDescent="0.2">
      <c r="A20" s="286" t="s">
        <v>154</v>
      </c>
      <c r="B20" s="286"/>
      <c r="C20" s="286"/>
      <c r="D20" s="68" t="str">
        <f>'K2'!$R$269</f>
        <v>0</v>
      </c>
      <c r="E20" s="135">
        <f>Pob!M20</f>
        <v>90</v>
      </c>
      <c r="F20" s="70">
        <f>PRODUCT(D20*E20)</f>
        <v>0</v>
      </c>
      <c r="G20" s="24"/>
      <c r="H20" s="24"/>
      <c r="I20" s="24"/>
      <c r="J20" s="24"/>
      <c r="K20" s="24"/>
    </row>
    <row r="21" spans="1:14" ht="13.5" thickBot="1" x14ac:dyDescent="0.25">
      <c r="A21" s="303" t="s">
        <v>40</v>
      </c>
      <c r="B21" s="303"/>
      <c r="C21" s="303"/>
      <c r="D21" s="68" t="str">
        <f>'K2'!$S$269</f>
        <v>0</v>
      </c>
      <c r="E21" s="72">
        <f>Pob!M21</f>
        <v>10</v>
      </c>
      <c r="F21" s="73">
        <f>PRODUCT(D21*E21)</f>
        <v>0</v>
      </c>
      <c r="G21" s="24"/>
      <c r="H21" s="24"/>
      <c r="I21" s="24"/>
      <c r="J21" s="24"/>
      <c r="K21" s="24"/>
    </row>
    <row r="22" spans="1:14" ht="13.5" thickBot="1" x14ac:dyDescent="0.25">
      <c r="D22" s="358" t="s">
        <v>32</v>
      </c>
      <c r="E22" s="358"/>
      <c r="F22" s="77">
        <f>SUM(F18:F21)</f>
        <v>0</v>
      </c>
      <c r="G22" s="76"/>
    </row>
    <row r="23" spans="1:14" ht="13.5" thickBot="1" x14ac:dyDescent="0.25">
      <c r="A23" s="305" t="s">
        <v>41</v>
      </c>
      <c r="B23" s="305"/>
      <c r="C23" s="305"/>
      <c r="D23" s="305"/>
      <c r="E23" s="155"/>
      <c r="F23" s="30"/>
      <c r="G23" s="76"/>
    </row>
    <row r="24" spans="1:14" x14ac:dyDescent="0.2">
      <c r="A24" s="286" t="s">
        <v>38</v>
      </c>
      <c r="B24" s="286"/>
      <c r="C24" s="286"/>
      <c r="D24" s="65" t="str">
        <f>'K2'!$T$269</f>
        <v>0</v>
      </c>
      <c r="E24" s="66">
        <f>Pob!$M$24</f>
        <v>310</v>
      </c>
      <c r="F24" s="67">
        <f>PRODUCT(D24*E24)</f>
        <v>0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86" t="s">
        <v>134</v>
      </c>
      <c r="B25" s="286"/>
      <c r="C25" s="286"/>
      <c r="D25" s="68" t="str">
        <f>'K2'!$U$269</f>
        <v>0</v>
      </c>
      <c r="E25" s="69">
        <f>Pob!$M$25</f>
        <v>220</v>
      </c>
      <c r="F25" s="70">
        <f>PRODUCT(D25*E25)</f>
        <v>0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86" t="s">
        <v>154</v>
      </c>
      <c r="B26" s="286"/>
      <c r="C26" s="286"/>
      <c r="D26" s="68" t="str">
        <f>'K2'!$V$269</f>
        <v>0</v>
      </c>
      <c r="E26" s="69">
        <f>Pob!$M$26</f>
        <v>150</v>
      </c>
      <c r="F26" s="70">
        <f>PRODUCT(D26*E26)</f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303" t="s">
        <v>40</v>
      </c>
      <c r="B27" s="303"/>
      <c r="C27" s="303"/>
      <c r="D27" s="68" t="str">
        <f>'K2'!$W$269</f>
        <v>0</v>
      </c>
      <c r="E27" s="135">
        <f>Pob!M27</f>
        <v>70</v>
      </c>
      <c r="F27" s="70">
        <f>PRODUCT(D27*E27)</f>
        <v>0</v>
      </c>
      <c r="G27" s="24"/>
      <c r="H27" s="24"/>
      <c r="I27" s="24"/>
      <c r="J27" s="24"/>
      <c r="K27" s="24"/>
      <c r="L27" s="24"/>
      <c r="M27" s="24"/>
      <c r="N27" s="24"/>
    </row>
    <row r="28" spans="1:14" ht="13.5" thickBot="1" x14ac:dyDescent="0.25">
      <c r="A28" s="286" t="s">
        <v>135</v>
      </c>
      <c r="B28" s="286"/>
      <c r="C28" s="286"/>
      <c r="D28" s="71" t="str">
        <f>'K2'!$X$269</f>
        <v>0</v>
      </c>
      <c r="E28" s="72">
        <f>Pob!M28</f>
        <v>30</v>
      </c>
      <c r="F28" s="73">
        <f>PRODUCT(D28*E28)</f>
        <v>0</v>
      </c>
      <c r="G28" s="24"/>
      <c r="H28" s="24"/>
      <c r="I28" s="24"/>
    </row>
    <row r="29" spans="1:14" ht="13.5" thickBot="1" x14ac:dyDescent="0.25">
      <c r="D29" s="359" t="s">
        <v>32</v>
      </c>
      <c r="E29" s="359"/>
      <c r="F29" s="77">
        <f>SUM(F24:F28)</f>
        <v>0</v>
      </c>
      <c r="G29" s="76"/>
      <c r="J29" s="24"/>
      <c r="K29" s="24"/>
      <c r="L29" s="24"/>
      <c r="M29" s="24"/>
      <c r="N29" s="24"/>
    </row>
    <row r="30" spans="1:14" ht="13.5" thickBot="1" x14ac:dyDescent="0.25">
      <c r="A30" s="305" t="s">
        <v>42</v>
      </c>
      <c r="B30" s="305"/>
      <c r="C30" s="305"/>
      <c r="D30" s="24"/>
      <c r="E30" s="154"/>
      <c r="F30" s="30"/>
      <c r="G30" s="76"/>
      <c r="J30" s="24"/>
      <c r="K30" s="24"/>
      <c r="L30" s="24"/>
      <c r="M30" s="24"/>
      <c r="N30" s="24"/>
    </row>
    <row r="31" spans="1:14" x14ac:dyDescent="0.2">
      <c r="A31" s="286" t="s">
        <v>43</v>
      </c>
      <c r="B31" s="286"/>
      <c r="C31" s="286"/>
      <c r="D31" s="65" t="str">
        <f>'K2'!$Y$269</f>
        <v>0</v>
      </c>
      <c r="E31" s="66">
        <f>Pob!$M$31</f>
        <v>110</v>
      </c>
      <c r="F31" s="67">
        <f>PRODUCT(D31*E31)</f>
        <v>0</v>
      </c>
      <c r="G31" s="24"/>
      <c r="H31" s="24"/>
      <c r="I31" s="24"/>
      <c r="J31" s="24"/>
      <c r="K31" s="24"/>
      <c r="L31" s="24"/>
      <c r="M31" s="24"/>
      <c r="N31" s="281"/>
    </row>
    <row r="32" spans="1:14" x14ac:dyDescent="0.2">
      <c r="A32" s="286"/>
      <c r="B32" s="286"/>
      <c r="C32" s="286"/>
      <c r="D32" s="68"/>
      <c r="E32" s="69"/>
      <c r="F32" s="70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86" t="s">
        <v>44</v>
      </c>
      <c r="B33" s="286"/>
      <c r="C33" s="286"/>
      <c r="D33" s="68">
        <f>SUM(D18+D19+D21+D24+D28+D31+D26+D25+D40+D20+D27)</f>
        <v>0</v>
      </c>
      <c r="E33" s="69">
        <v>0</v>
      </c>
      <c r="F33" s="70">
        <f>PRODUCT(D33*E33)</f>
        <v>0</v>
      </c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86" t="s">
        <v>45</v>
      </c>
      <c r="B34" s="286"/>
      <c r="C34" s="286"/>
      <c r="D34" s="68" t="str">
        <f>'K2'!$N$269</f>
        <v>0</v>
      </c>
      <c r="E34" s="69">
        <f>Pob!$M$34</f>
        <v>10</v>
      </c>
      <c r="F34" s="70">
        <f>PRODUCT(D34*E34)</f>
        <v>0</v>
      </c>
      <c r="G34" s="24"/>
      <c r="H34" s="24"/>
      <c r="I34" s="24"/>
      <c r="J34" s="24"/>
      <c r="K34" s="24"/>
      <c r="L34" s="24"/>
      <c r="M34" s="24"/>
      <c r="N34" s="24"/>
    </row>
    <row r="35" spans="1:14" ht="13.5" thickBot="1" x14ac:dyDescent="0.25">
      <c r="A35" s="286" t="s">
        <v>46</v>
      </c>
      <c r="B35" s="286"/>
      <c r="C35" s="286"/>
      <c r="D35" s="71">
        <f>'K2'!$O$269</f>
        <v>0</v>
      </c>
      <c r="E35" s="72" t="str">
        <f>Pob!$M$35</f>
        <v>bezpł</v>
      </c>
      <c r="F35" s="73">
        <f>PRODUCT(D35*0)</f>
        <v>0</v>
      </c>
      <c r="J35" s="24"/>
      <c r="K35" s="24"/>
      <c r="L35" s="24"/>
      <c r="M35" s="24"/>
      <c r="N35" s="24"/>
    </row>
    <row r="36" spans="1:14" ht="13.5" thickBot="1" x14ac:dyDescent="0.25">
      <c r="A36" s="2"/>
      <c r="B36" s="2"/>
      <c r="C36" s="2"/>
      <c r="D36" s="79"/>
      <c r="E36" s="80" t="s">
        <v>32</v>
      </c>
      <c r="F36" s="81">
        <f>SUM(F35,F34,F33,F32,F31)</f>
        <v>0</v>
      </c>
      <c r="J36" s="24"/>
      <c r="K36" s="24"/>
      <c r="L36" s="24"/>
      <c r="M36" s="24"/>
      <c r="N36" s="24"/>
    </row>
    <row r="37" spans="1:14" ht="13.5" thickBot="1" x14ac:dyDescent="0.25">
      <c r="A37" s="36"/>
      <c r="B37" s="36"/>
      <c r="C37" s="360" t="s">
        <v>100</v>
      </c>
      <c r="D37" s="360"/>
      <c r="E37" s="360"/>
      <c r="F37" s="81">
        <f>SUM(F16,F22,F29,F36)</f>
        <v>0</v>
      </c>
      <c r="J37" s="24"/>
      <c r="K37" s="24"/>
      <c r="L37" s="24"/>
      <c r="M37" s="24"/>
      <c r="N37" s="24"/>
    </row>
    <row r="38" spans="1:14" ht="13.5" thickBot="1" x14ac:dyDescent="0.25">
      <c r="A38" s="361" t="s">
        <v>101</v>
      </c>
      <c r="B38" s="361"/>
      <c r="C38" s="361"/>
      <c r="D38" s="361"/>
      <c r="E38" s="361"/>
      <c r="F38" s="361"/>
      <c r="G38" s="76"/>
      <c r="J38" s="24"/>
      <c r="K38" s="24"/>
      <c r="L38" s="24"/>
      <c r="M38" s="24"/>
      <c r="N38" s="24"/>
    </row>
    <row r="39" spans="1:14" ht="13.5" thickBot="1" x14ac:dyDescent="0.25">
      <c r="A39" s="288" t="s">
        <v>102</v>
      </c>
      <c r="B39" s="288"/>
      <c r="C39" s="288"/>
      <c r="D39" s="65" t="str">
        <f>'K2'!$AA$269</f>
        <v>0</v>
      </c>
      <c r="E39" s="66">
        <f>Pob!$M$38</f>
        <v>3</v>
      </c>
      <c r="F39" s="67">
        <f>PRODUCT(D39*E39)</f>
        <v>0</v>
      </c>
      <c r="J39" s="24"/>
      <c r="K39" s="24"/>
      <c r="L39" s="24"/>
      <c r="M39" s="24"/>
      <c r="N39" s="24"/>
    </row>
    <row r="40" spans="1:14" x14ac:dyDescent="0.2">
      <c r="A40" s="288" t="s">
        <v>125</v>
      </c>
      <c r="B40" s="288"/>
      <c r="C40" s="353"/>
      <c r="D40" s="65" t="str">
        <f>'K2'!$AB$269</f>
        <v>0</v>
      </c>
      <c r="E40" s="66">
        <f>Pob!$M$39</f>
        <v>40</v>
      </c>
      <c r="F40" s="67">
        <f>PRODUCT(D40*E40)</f>
        <v>0</v>
      </c>
      <c r="J40" s="24"/>
      <c r="K40" s="24"/>
      <c r="L40" s="24"/>
      <c r="M40" s="24"/>
      <c r="N40" s="24"/>
    </row>
    <row r="41" spans="1:14" ht="13.5" thickBot="1" x14ac:dyDescent="0.25">
      <c r="A41" s="288" t="s">
        <v>103</v>
      </c>
      <c r="B41" s="288"/>
      <c r="C41" s="288"/>
      <c r="D41" s="71" t="str">
        <f>'K2'!$AC$269</f>
        <v>0</v>
      </c>
      <c r="E41" s="72">
        <f>Pob!$M$40</f>
        <v>20</v>
      </c>
      <c r="F41" s="73">
        <f>PRODUCT(D41*E41)</f>
        <v>0</v>
      </c>
      <c r="J41" s="24"/>
      <c r="K41" s="24"/>
      <c r="L41" s="24"/>
      <c r="M41" s="24"/>
      <c r="N41" s="24"/>
    </row>
    <row r="42" spans="1:14" ht="13.5" thickBot="1" x14ac:dyDescent="0.25">
      <c r="A42" s="288" t="s">
        <v>51</v>
      </c>
      <c r="B42" s="288"/>
      <c r="C42" s="288"/>
      <c r="D42" s="82">
        <f>'K2'!$AE$269</f>
        <v>0</v>
      </c>
      <c r="E42" s="110"/>
      <c r="F42" s="110"/>
      <c r="G42" s="76"/>
      <c r="J42" s="24"/>
      <c r="K42" s="24"/>
      <c r="L42" s="24"/>
      <c r="M42" s="24"/>
      <c r="N42" s="24"/>
    </row>
    <row r="43" spans="1:14" ht="13.5" thickBot="1" x14ac:dyDescent="0.25">
      <c r="A43" s="288"/>
      <c r="B43" s="288"/>
      <c r="C43" s="288"/>
      <c r="D43" s="368" t="s">
        <v>52</v>
      </c>
      <c r="E43" s="368"/>
      <c r="F43" s="83">
        <f>SUM(F41,F39,F40)</f>
        <v>0</v>
      </c>
      <c r="J43" s="24"/>
      <c r="K43" s="24"/>
      <c r="L43" s="24"/>
      <c r="M43" s="24"/>
      <c r="N43" s="24"/>
    </row>
    <row r="44" spans="1:14" ht="13.5" thickBot="1" x14ac:dyDescent="0.25">
      <c r="A44" s="84"/>
      <c r="B44" s="84"/>
      <c r="C44" s="84"/>
      <c r="D44" s="368" t="s">
        <v>104</v>
      </c>
      <c r="E44" s="368"/>
      <c r="F44" s="85">
        <f>SUM(F37,F43)</f>
        <v>0</v>
      </c>
      <c r="J44" s="24"/>
      <c r="K44" s="24"/>
      <c r="L44" s="24"/>
      <c r="M44" s="24"/>
      <c r="N44" s="24"/>
    </row>
    <row r="45" spans="1:14" ht="13.5" thickBot="1" x14ac:dyDescent="0.25">
      <c r="A45" s="321" t="s">
        <v>53</v>
      </c>
      <c r="B45" s="321"/>
      <c r="C45" s="321"/>
      <c r="E45" s="110"/>
      <c r="F45" s="30"/>
    </row>
    <row r="46" spans="1:14" x14ac:dyDescent="0.2">
      <c r="A46" s="286" t="s">
        <v>54</v>
      </c>
      <c r="B46" s="286"/>
      <c r="C46" s="286"/>
      <c r="D46" s="65" t="str">
        <f>'K2'!$L$269</f>
        <v>0</v>
      </c>
      <c r="E46" s="66">
        <f>Pob!$M$45</f>
        <v>30</v>
      </c>
      <c r="F46" s="67">
        <f>PRODUCT(D46*E46)</f>
        <v>0</v>
      </c>
      <c r="G46" s="24"/>
      <c r="H46" s="24"/>
      <c r="I46" s="24"/>
      <c r="J46" s="24"/>
      <c r="K46" s="24"/>
      <c r="L46" s="24"/>
      <c r="M46" s="24"/>
      <c r="N46" s="24"/>
    </row>
    <row r="47" spans="1:14" ht="13.5" thickBot="1" x14ac:dyDescent="0.25">
      <c r="A47" s="286" t="s">
        <v>55</v>
      </c>
      <c r="B47" s="286"/>
      <c r="C47" s="286"/>
      <c r="D47" s="71">
        <f>'K2'!$M$269</f>
        <v>0</v>
      </c>
      <c r="E47" s="72" t="str">
        <f>Pob!$M$46</f>
        <v>bezpł</v>
      </c>
      <c r="F47" s="73">
        <f>PRODUCT(D47*0)</f>
        <v>0</v>
      </c>
      <c r="G47" s="24"/>
      <c r="H47" s="24"/>
      <c r="I47" s="24"/>
      <c r="J47" s="24"/>
      <c r="K47" s="24"/>
      <c r="L47" s="24"/>
      <c r="M47" s="281"/>
      <c r="N47" s="24"/>
    </row>
    <row r="48" spans="1:14" ht="13.5" thickBot="1" x14ac:dyDescent="0.25">
      <c r="D48" s="368" t="s">
        <v>32</v>
      </c>
      <c r="E48" s="368"/>
      <c r="F48" s="86">
        <f>SUM(F46,F47)</f>
        <v>0</v>
      </c>
      <c r="G48" s="76"/>
      <c r="J48" s="24"/>
      <c r="K48" s="24"/>
      <c r="L48" s="24"/>
      <c r="M48" s="24"/>
      <c r="N48" s="24"/>
    </row>
    <row r="49" spans="1:14" ht="13.5" thickBot="1" x14ac:dyDescent="0.25"/>
    <row r="50" spans="1:14" ht="13.5" thickBot="1" x14ac:dyDescent="0.25">
      <c r="A50" s="24"/>
      <c r="B50" s="362" t="s">
        <v>56</v>
      </c>
      <c r="C50" s="362"/>
      <c r="D50" s="45"/>
      <c r="E50" s="369">
        <f>SUM(F16,F22,F29,F36,F48,F43)</f>
        <v>0</v>
      </c>
      <c r="F50" s="369"/>
      <c r="H50" s="289"/>
      <c r="I50" s="289"/>
      <c r="J50" s="289"/>
      <c r="K50" s="289"/>
      <c r="L50" s="289"/>
      <c r="N50" s="24"/>
    </row>
    <row r="51" spans="1:14" ht="13.5" thickBot="1" x14ac:dyDescent="0.25">
      <c r="B51" s="362" t="s">
        <v>105</v>
      </c>
      <c r="C51" s="362"/>
      <c r="D51" s="362"/>
      <c r="E51" s="87">
        <f>Pob!M50</f>
        <v>0.2525</v>
      </c>
      <c r="F51" s="88">
        <f>ROUND(F16*E51,2)</f>
        <v>0</v>
      </c>
      <c r="N51" s="24"/>
    </row>
    <row r="52" spans="1:14" ht="13.5" thickBot="1" x14ac:dyDescent="0.25">
      <c r="B52" s="364" t="s">
        <v>106</v>
      </c>
      <c r="C52" s="364"/>
      <c r="D52" s="364"/>
      <c r="E52" s="89"/>
      <c r="F52" s="90">
        <f>SUM(F48,F51)</f>
        <v>0</v>
      </c>
    </row>
    <row r="53" spans="1:14" ht="13.5" thickBot="1" x14ac:dyDescent="0.25">
      <c r="B53" s="364" t="s">
        <v>107</v>
      </c>
      <c r="C53" s="364"/>
      <c r="D53" s="364"/>
      <c r="E53" s="89"/>
      <c r="F53" s="91">
        <f>SUM(F44,-F51)</f>
        <v>0</v>
      </c>
    </row>
    <row r="54" spans="1:14" x14ac:dyDescent="0.2">
      <c r="A54" s="365"/>
      <c r="B54" s="365"/>
      <c r="C54" s="365"/>
      <c r="D54" s="365"/>
      <c r="E54" s="365"/>
      <c r="F54" s="365"/>
      <c r="G54" s="92"/>
      <c r="H54" s="92"/>
      <c r="I54" s="92"/>
      <c r="J54" s="92"/>
      <c r="K54" s="92"/>
      <c r="L54" s="92"/>
      <c r="M54" s="92"/>
      <c r="N54" s="92"/>
    </row>
    <row r="55" spans="1:14" x14ac:dyDescent="0.2">
      <c r="A55" s="366"/>
      <c r="B55" s="366"/>
      <c r="C55" s="46"/>
    </row>
    <row r="56" spans="1:14" x14ac:dyDescent="0.2">
      <c r="A56" s="367" t="s">
        <v>59</v>
      </c>
      <c r="B56" s="367"/>
      <c r="C56" s="367"/>
      <c r="D56" s="367"/>
      <c r="E56" s="367"/>
      <c r="F56" s="367"/>
      <c r="G56" s="93"/>
      <c r="H56" s="93"/>
      <c r="I56" s="93"/>
      <c r="J56" s="93"/>
      <c r="K56" s="93"/>
      <c r="L56" s="93"/>
      <c r="M56" s="93"/>
      <c r="N56" s="93"/>
    </row>
    <row r="57" spans="1:14" x14ac:dyDescent="0.2">
      <c r="A57" s="363" t="s">
        <v>108</v>
      </c>
      <c r="B57" s="363"/>
      <c r="C57" s="363"/>
      <c r="E57" s="289" t="s">
        <v>58</v>
      </c>
      <c r="F57" s="289"/>
    </row>
    <row r="58" spans="1:14" x14ac:dyDescent="0.2">
      <c r="A58" s="363" t="s">
        <v>109</v>
      </c>
      <c r="B58" s="363"/>
      <c r="C58" s="363"/>
    </row>
  </sheetData>
  <mergeCells count="61">
    <mergeCell ref="A56:F56"/>
    <mergeCell ref="A57:C57"/>
    <mergeCell ref="E57:F57"/>
    <mergeCell ref="A58:C58"/>
    <mergeCell ref="B51:D51"/>
    <mergeCell ref="B52:D52"/>
    <mergeCell ref="B53:D53"/>
    <mergeCell ref="A54:F54"/>
    <mergeCell ref="A55:B55"/>
    <mergeCell ref="A14:C14"/>
    <mergeCell ref="A15:C15"/>
    <mergeCell ref="D16:E16"/>
    <mergeCell ref="A17:D17"/>
    <mergeCell ref="A19:C19"/>
    <mergeCell ref="A18:C18"/>
    <mergeCell ref="H50:L50"/>
    <mergeCell ref="A41:C41"/>
    <mergeCell ref="A42:C42"/>
    <mergeCell ref="A43:C43"/>
    <mergeCell ref="D44:E44"/>
    <mergeCell ref="D43:E43"/>
    <mergeCell ref="A45:C45"/>
    <mergeCell ref="A46:C46"/>
    <mergeCell ref="A47:C47"/>
    <mergeCell ref="D48:E48"/>
    <mergeCell ref="B50:C50"/>
    <mergeCell ref="E50:F50"/>
    <mergeCell ref="A39:C39"/>
    <mergeCell ref="C37:E37"/>
    <mergeCell ref="A38:F38"/>
    <mergeCell ref="A40:C40"/>
    <mergeCell ref="A30:C30"/>
    <mergeCell ref="A31:C31"/>
    <mergeCell ref="A35:C35"/>
    <mergeCell ref="A32:C32"/>
    <mergeCell ref="A33:C33"/>
    <mergeCell ref="A34:C34"/>
    <mergeCell ref="A26:C26"/>
    <mergeCell ref="A27:C27"/>
    <mergeCell ref="A28:C28"/>
    <mergeCell ref="A25:C25"/>
    <mergeCell ref="D29:E29"/>
    <mergeCell ref="A21:C21"/>
    <mergeCell ref="A24:C24"/>
    <mergeCell ref="A20:C20"/>
    <mergeCell ref="D22:E22"/>
    <mergeCell ref="A23:D23"/>
    <mergeCell ref="A1:D1"/>
    <mergeCell ref="E1:G1"/>
    <mergeCell ref="A2:F2"/>
    <mergeCell ref="A3:F3"/>
    <mergeCell ref="A4:O4"/>
    <mergeCell ref="A10:C10"/>
    <mergeCell ref="A11:C11"/>
    <mergeCell ref="A12:C12"/>
    <mergeCell ref="A13:C13"/>
    <mergeCell ref="D6:F6"/>
    <mergeCell ref="A7:C7"/>
    <mergeCell ref="D7:D8"/>
    <mergeCell ref="A8:C8"/>
    <mergeCell ref="A9:C9"/>
  </mergeCells>
  <pageMargins left="0.7" right="0.7" top="0.75" bottom="0.75" header="0.51180555555555551" footer="0.51180555555555551"/>
  <pageSetup paperSize="9" scale="98" firstPageNumber="0" orientation="portrait" horizontalDpi="300" verticalDpi="300" r:id="rId1"/>
  <headerFooter alignWithMargins="0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58"/>
  <sheetViews>
    <sheetView showGridLines="0" topLeftCell="A16" zoomScaleNormal="100" workbookViewId="0">
      <selection activeCell="F51" sqref="F51:F52"/>
    </sheetView>
  </sheetViews>
  <sheetFormatPr defaultRowHeight="12.75" x14ac:dyDescent="0.2"/>
  <cols>
    <col min="3" max="3" width="13.7109375" customWidth="1"/>
    <col min="6" max="6" width="13.42578125" customWidth="1"/>
    <col min="7" max="7" width="10.42578125" customWidth="1"/>
  </cols>
  <sheetData>
    <row r="1" spans="1:15" x14ac:dyDescent="0.2">
      <c r="A1" s="299"/>
      <c r="B1" s="299"/>
      <c r="C1" s="299"/>
      <c r="D1" s="299"/>
      <c r="E1" s="354" t="s">
        <v>92</v>
      </c>
      <c r="F1" s="354"/>
      <c r="G1" s="354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299" t="s">
        <v>10</v>
      </c>
      <c r="B2" s="299"/>
      <c r="C2" s="299"/>
      <c r="D2" s="299"/>
      <c r="E2" s="299"/>
      <c r="F2" s="299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299" t="s">
        <v>93</v>
      </c>
      <c r="B3" s="299"/>
      <c r="C3" s="299"/>
      <c r="D3" s="299"/>
      <c r="E3" s="299"/>
      <c r="F3" s="299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355" t="s">
        <v>94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</row>
    <row r="5" spans="1:15" ht="15" x14ac:dyDescent="0.2">
      <c r="A5" s="59"/>
      <c r="B5" s="59"/>
      <c r="C5" s="206" t="s">
        <v>95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59"/>
      <c r="O5" s="59"/>
    </row>
    <row r="6" spans="1:15" ht="13.5" thickBot="1" x14ac:dyDescent="0.25">
      <c r="D6" s="370"/>
      <c r="E6" s="370"/>
      <c r="F6" s="370"/>
      <c r="G6" s="24"/>
      <c r="H6" s="24"/>
      <c r="I6" s="24"/>
      <c r="J6" s="24"/>
      <c r="K6" s="24"/>
    </row>
    <row r="7" spans="1:15" ht="13.5" thickBot="1" x14ac:dyDescent="0.25">
      <c r="A7" s="289"/>
      <c r="B7" s="289"/>
      <c r="C7" s="289"/>
      <c r="D7" s="357" t="s">
        <v>96</v>
      </c>
      <c r="E7" s="61" t="s">
        <v>16</v>
      </c>
      <c r="F7" s="62" t="s">
        <v>97</v>
      </c>
      <c r="G7" s="24"/>
      <c r="H7" s="24"/>
      <c r="I7" s="24"/>
      <c r="J7" s="24"/>
      <c r="K7" s="24"/>
    </row>
    <row r="8" spans="1:15" ht="13.5" thickBot="1" x14ac:dyDescent="0.25">
      <c r="A8" s="291" t="s">
        <v>20</v>
      </c>
      <c r="B8" s="291"/>
      <c r="C8" s="291"/>
      <c r="D8" s="357"/>
      <c r="E8" s="63" t="s">
        <v>98</v>
      </c>
      <c r="F8" s="64" t="s">
        <v>99</v>
      </c>
      <c r="G8" s="24"/>
      <c r="H8" s="24"/>
      <c r="I8" s="24"/>
      <c r="J8" s="24"/>
      <c r="K8" s="24"/>
    </row>
    <row r="9" spans="1:15" x14ac:dyDescent="0.2">
      <c r="A9" s="302" t="s">
        <v>34</v>
      </c>
      <c r="B9" s="302"/>
      <c r="C9" s="302"/>
      <c r="D9" s="65" t="str">
        <f>'K3'!$E$269</f>
        <v>0</v>
      </c>
      <c r="E9" s="66">
        <f>Pob!$M$9</f>
        <v>170</v>
      </c>
      <c r="F9" s="67">
        <f>PRODUCT(D9*E9)</f>
        <v>0</v>
      </c>
      <c r="G9" s="24"/>
      <c r="H9" s="24"/>
      <c r="I9" s="24"/>
      <c r="J9" s="24"/>
      <c r="K9" s="24"/>
    </row>
    <row r="10" spans="1:15" x14ac:dyDescent="0.2">
      <c r="A10" s="286" t="s">
        <v>130</v>
      </c>
      <c r="B10" s="286"/>
      <c r="C10" s="286"/>
      <c r="D10" s="68" t="str">
        <f>'K3'!$F$269</f>
        <v>0</v>
      </c>
      <c r="E10" s="69">
        <f>Pob!M10</f>
        <v>128</v>
      </c>
      <c r="F10" s="70">
        <f>PRODUCT(D10*E10)</f>
        <v>0</v>
      </c>
    </row>
    <row r="11" spans="1:15" x14ac:dyDescent="0.2">
      <c r="A11" s="303" t="s">
        <v>131</v>
      </c>
      <c r="B11" s="303"/>
      <c r="C11" s="303"/>
      <c r="D11" s="68" t="str">
        <f>'K3'!$G$269</f>
        <v>0</v>
      </c>
      <c r="E11" s="69">
        <f>Pob!M11</f>
        <v>85</v>
      </c>
      <c r="F11" s="70">
        <f>D11*E11</f>
        <v>0</v>
      </c>
    </row>
    <row r="12" spans="1:15" x14ac:dyDescent="0.2">
      <c r="A12" s="303" t="s">
        <v>132</v>
      </c>
      <c r="B12" s="303"/>
      <c r="C12" s="303"/>
      <c r="D12" s="68" t="str">
        <f>'K3'!$H$269</f>
        <v>0</v>
      </c>
      <c r="E12" s="69">
        <f>Pob!M12</f>
        <v>85</v>
      </c>
      <c r="F12" s="70">
        <f>PRODUCT(D12*E12)</f>
        <v>0</v>
      </c>
      <c r="G12" s="24"/>
      <c r="H12" s="24"/>
      <c r="I12" s="24"/>
      <c r="J12" s="24"/>
      <c r="K12" s="24"/>
    </row>
    <row r="13" spans="1:15" x14ac:dyDescent="0.2">
      <c r="A13" s="303" t="s">
        <v>153</v>
      </c>
      <c r="B13" s="303"/>
      <c r="C13" s="303"/>
      <c r="D13" s="68" t="str">
        <f>'K3'!$I$269</f>
        <v>0</v>
      </c>
      <c r="E13" s="69">
        <f>Pob!M13</f>
        <v>43</v>
      </c>
      <c r="F13" s="70">
        <f t="shared" ref="F13:F14" si="0">PRODUCT(D13*E13)</f>
        <v>0</v>
      </c>
      <c r="G13" s="24"/>
      <c r="H13" s="24"/>
      <c r="I13" s="24"/>
      <c r="J13" s="24"/>
      <c r="K13" s="24"/>
    </row>
    <row r="14" spans="1:15" x14ac:dyDescent="0.2">
      <c r="A14" s="303" t="s">
        <v>133</v>
      </c>
      <c r="B14" s="303"/>
      <c r="C14" s="303"/>
      <c r="D14" s="68" t="str">
        <f>'K3'!$J$269</f>
        <v>0</v>
      </c>
      <c r="E14" s="69">
        <f>Pob!M14</f>
        <v>43</v>
      </c>
      <c r="F14" s="70">
        <f t="shared" si="0"/>
        <v>0</v>
      </c>
      <c r="G14" s="24"/>
      <c r="H14" s="24"/>
      <c r="I14" s="24"/>
      <c r="J14" s="24"/>
      <c r="K14" s="24"/>
    </row>
    <row r="15" spans="1:15" ht="13.5" thickBot="1" x14ac:dyDescent="0.25">
      <c r="A15" s="286" t="s">
        <v>36</v>
      </c>
      <c r="B15" s="286"/>
      <c r="C15" s="286"/>
      <c r="D15" s="68" t="str">
        <f>'K3'!$K$269</f>
        <v>0</v>
      </c>
      <c r="E15" s="69">
        <f>Pob!M15</f>
        <v>43</v>
      </c>
      <c r="F15" s="73">
        <f>PRODUCT(D15*E15)</f>
        <v>0</v>
      </c>
      <c r="G15" s="24"/>
      <c r="H15" s="24"/>
      <c r="I15" s="24"/>
      <c r="J15" s="24"/>
      <c r="K15" s="24"/>
    </row>
    <row r="16" spans="1:15" ht="13.5" thickBot="1" x14ac:dyDescent="0.25">
      <c r="D16" s="358" t="s">
        <v>32</v>
      </c>
      <c r="E16" s="358"/>
      <c r="F16" s="74">
        <f>SUM(F9:F15)</f>
        <v>0</v>
      </c>
      <c r="G16" s="75"/>
      <c r="H16" s="24"/>
      <c r="I16" s="24"/>
      <c r="J16" s="24"/>
      <c r="K16" s="24"/>
    </row>
    <row r="17" spans="1:14" ht="13.5" thickBot="1" x14ac:dyDescent="0.25">
      <c r="A17" s="305" t="s">
        <v>37</v>
      </c>
      <c r="B17" s="305"/>
      <c r="C17" s="305"/>
      <c r="D17" s="305"/>
      <c r="E17" s="155"/>
      <c r="F17" s="24"/>
      <c r="G17" s="76"/>
    </row>
    <row r="18" spans="1:14" x14ac:dyDescent="0.2">
      <c r="A18" s="286" t="s">
        <v>38</v>
      </c>
      <c r="B18" s="286"/>
      <c r="C18" s="286"/>
      <c r="D18" s="65" t="str">
        <f>'K3'!$P$269</f>
        <v>0</v>
      </c>
      <c r="E18" s="66">
        <f>Pob!$M$18</f>
        <v>200</v>
      </c>
      <c r="F18" s="67">
        <f>PRODUCT(D18*E18)</f>
        <v>0</v>
      </c>
      <c r="G18" s="24"/>
      <c r="H18" s="24"/>
      <c r="I18" s="24"/>
      <c r="J18" s="24"/>
      <c r="K18" s="24"/>
    </row>
    <row r="19" spans="1:14" x14ac:dyDescent="0.2">
      <c r="A19" s="286" t="s">
        <v>134</v>
      </c>
      <c r="B19" s="286"/>
      <c r="C19" s="286"/>
      <c r="D19" s="68" t="str">
        <f>'K3'!$Q$269</f>
        <v>0</v>
      </c>
      <c r="E19" s="69">
        <f>Pob!$M$19</f>
        <v>140</v>
      </c>
      <c r="F19" s="70">
        <f>PRODUCT(D19*E19)</f>
        <v>0</v>
      </c>
      <c r="G19" s="24"/>
      <c r="H19" s="24"/>
      <c r="I19" s="24"/>
      <c r="J19" s="24"/>
      <c r="K19" s="24"/>
    </row>
    <row r="20" spans="1:14" x14ac:dyDescent="0.2">
      <c r="A20" s="286" t="s">
        <v>154</v>
      </c>
      <c r="B20" s="286"/>
      <c r="C20" s="286"/>
      <c r="D20" s="68" t="str">
        <f>'K3'!$R$269</f>
        <v>0</v>
      </c>
      <c r="E20" s="135">
        <f>Pob!M20</f>
        <v>90</v>
      </c>
      <c r="F20" s="70">
        <f>PRODUCT(D20*E20)</f>
        <v>0</v>
      </c>
      <c r="G20" s="24"/>
      <c r="H20" s="24"/>
      <c r="I20" s="24"/>
      <c r="J20" s="24"/>
      <c r="K20" s="24"/>
    </row>
    <row r="21" spans="1:14" ht="13.5" thickBot="1" x14ac:dyDescent="0.25">
      <c r="A21" s="303" t="s">
        <v>40</v>
      </c>
      <c r="B21" s="303"/>
      <c r="C21" s="303"/>
      <c r="D21" s="68" t="str">
        <f>'K3'!$S$269</f>
        <v>0</v>
      </c>
      <c r="E21" s="72">
        <f>Pob!M21</f>
        <v>10</v>
      </c>
      <c r="F21" s="73">
        <f>PRODUCT(D21*E21)</f>
        <v>0</v>
      </c>
      <c r="G21" s="24"/>
      <c r="H21" s="24"/>
      <c r="I21" s="24"/>
      <c r="J21" s="24"/>
      <c r="K21" s="24"/>
    </row>
    <row r="22" spans="1:14" ht="13.5" thickBot="1" x14ac:dyDescent="0.25">
      <c r="D22" s="358" t="s">
        <v>32</v>
      </c>
      <c r="E22" s="358"/>
      <c r="F22" s="77">
        <f>SUM(F18:F21)</f>
        <v>0</v>
      </c>
      <c r="G22" s="76"/>
    </row>
    <row r="23" spans="1:14" ht="13.5" thickBot="1" x14ac:dyDescent="0.25">
      <c r="A23" s="305" t="s">
        <v>41</v>
      </c>
      <c r="B23" s="305"/>
      <c r="C23" s="305"/>
      <c r="D23" s="305"/>
      <c r="E23" s="155"/>
      <c r="F23" s="30"/>
      <c r="G23" s="76"/>
    </row>
    <row r="24" spans="1:14" x14ac:dyDescent="0.2">
      <c r="A24" s="286" t="s">
        <v>38</v>
      </c>
      <c r="B24" s="286"/>
      <c r="C24" s="286"/>
      <c r="D24" s="65" t="str">
        <f>'K3'!$T$269</f>
        <v>0</v>
      </c>
      <c r="E24" s="66">
        <f>Pob!$M$24</f>
        <v>310</v>
      </c>
      <c r="F24" s="67">
        <f>PRODUCT(D24*E24)</f>
        <v>0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86" t="s">
        <v>134</v>
      </c>
      <c r="B25" s="286"/>
      <c r="C25" s="286"/>
      <c r="D25" s="68" t="str">
        <f>'K3'!$U$269</f>
        <v>0</v>
      </c>
      <c r="E25" s="69">
        <f>Pob!$M$25</f>
        <v>220</v>
      </c>
      <c r="F25" s="70">
        <f>PRODUCT(D25*E25)</f>
        <v>0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86" t="s">
        <v>154</v>
      </c>
      <c r="B26" s="286"/>
      <c r="C26" s="286"/>
      <c r="D26" s="68" t="str">
        <f>'K3'!$V$269</f>
        <v>0</v>
      </c>
      <c r="E26" s="69">
        <f>Pob!$M$26</f>
        <v>150</v>
      </c>
      <c r="F26" s="70">
        <f>PRODUCT(D26*E26)</f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303" t="s">
        <v>40</v>
      </c>
      <c r="B27" s="303"/>
      <c r="C27" s="303"/>
      <c r="D27" s="68" t="str">
        <f>'K3'!$W$269</f>
        <v>0</v>
      </c>
      <c r="E27" s="135">
        <f>Pob!M27</f>
        <v>70</v>
      </c>
      <c r="F27" s="70">
        <f>PRODUCT(D27*E27)</f>
        <v>0</v>
      </c>
      <c r="G27" s="24"/>
      <c r="H27" s="24"/>
      <c r="I27" s="24"/>
      <c r="J27" s="24"/>
      <c r="K27" s="24"/>
      <c r="L27" s="24"/>
      <c r="M27" s="24"/>
      <c r="N27" s="24"/>
    </row>
    <row r="28" spans="1:14" ht="13.5" thickBot="1" x14ac:dyDescent="0.25">
      <c r="A28" s="286" t="s">
        <v>135</v>
      </c>
      <c r="B28" s="286"/>
      <c r="C28" s="286"/>
      <c r="D28" s="71" t="str">
        <f>'K3'!$X$269</f>
        <v>0</v>
      </c>
      <c r="E28" s="72">
        <f>Pob!M28</f>
        <v>30</v>
      </c>
      <c r="F28" s="73">
        <f>PRODUCT(D28*E28)</f>
        <v>0</v>
      </c>
      <c r="G28" s="24"/>
      <c r="H28" s="24"/>
      <c r="I28" s="24"/>
    </row>
    <row r="29" spans="1:14" ht="13.5" thickBot="1" x14ac:dyDescent="0.25">
      <c r="D29" s="359" t="s">
        <v>32</v>
      </c>
      <c r="E29" s="359"/>
      <c r="F29" s="77">
        <f>SUM(F24:F28)</f>
        <v>0</v>
      </c>
      <c r="G29" s="76"/>
      <c r="J29" s="24"/>
      <c r="K29" s="24"/>
      <c r="L29" s="24"/>
      <c r="M29" s="24"/>
      <c r="N29" s="24"/>
    </row>
    <row r="30" spans="1:14" ht="13.5" thickBot="1" x14ac:dyDescent="0.25">
      <c r="A30" s="305" t="s">
        <v>42</v>
      </c>
      <c r="B30" s="305"/>
      <c r="C30" s="305"/>
      <c r="D30" s="24"/>
      <c r="E30" s="154"/>
      <c r="F30" s="30"/>
      <c r="G30" s="76"/>
      <c r="J30" s="24"/>
      <c r="K30" s="24"/>
      <c r="L30" s="24"/>
      <c r="M30" s="24"/>
      <c r="N30" s="24"/>
    </row>
    <row r="31" spans="1:14" x14ac:dyDescent="0.2">
      <c r="A31" s="286" t="s">
        <v>43</v>
      </c>
      <c r="B31" s="286"/>
      <c r="C31" s="286"/>
      <c r="D31" s="65" t="str">
        <f>'K3'!$Y$269</f>
        <v>0</v>
      </c>
      <c r="E31" s="66">
        <f>Pob!$M$31</f>
        <v>110</v>
      </c>
      <c r="F31" s="67">
        <f>PRODUCT(D31*E31)</f>
        <v>0</v>
      </c>
      <c r="G31" s="24"/>
      <c r="H31" s="24"/>
      <c r="I31" s="24"/>
      <c r="J31" s="24"/>
      <c r="K31" s="24"/>
      <c r="L31" s="24"/>
      <c r="M31" s="24"/>
      <c r="N31" s="281"/>
    </row>
    <row r="32" spans="1:14" x14ac:dyDescent="0.2">
      <c r="A32" s="286"/>
      <c r="B32" s="286"/>
      <c r="C32" s="286"/>
      <c r="D32" s="68"/>
      <c r="E32" s="69"/>
      <c r="F32" s="70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86" t="s">
        <v>44</v>
      </c>
      <c r="B33" s="286"/>
      <c r="C33" s="286"/>
      <c r="D33" s="68">
        <f>SUM(D18+D19+D21+D24+D28+D31+D26+D25+D40+D20+D27)</f>
        <v>0</v>
      </c>
      <c r="E33" s="69">
        <v>0</v>
      </c>
      <c r="F33" s="70">
        <f>PRODUCT(D33*E33)</f>
        <v>0</v>
      </c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86" t="s">
        <v>45</v>
      </c>
      <c r="B34" s="286"/>
      <c r="C34" s="286"/>
      <c r="D34" s="68" t="str">
        <f>'K3'!$N$269</f>
        <v>0</v>
      </c>
      <c r="E34" s="69">
        <f>Pob!$M$34</f>
        <v>10</v>
      </c>
      <c r="F34" s="70">
        <f>PRODUCT(D34*E34)</f>
        <v>0</v>
      </c>
      <c r="G34" s="24"/>
      <c r="H34" s="24"/>
      <c r="I34" s="24"/>
      <c r="J34" s="24"/>
      <c r="K34" s="24"/>
      <c r="L34" s="24"/>
      <c r="M34" s="24"/>
      <c r="N34" s="24"/>
    </row>
    <row r="35" spans="1:14" ht="13.5" thickBot="1" x14ac:dyDescent="0.25">
      <c r="A35" s="286" t="s">
        <v>46</v>
      </c>
      <c r="B35" s="286"/>
      <c r="C35" s="286"/>
      <c r="D35" s="71">
        <f>'K3'!$O$269</f>
        <v>0</v>
      </c>
      <c r="E35" s="72" t="str">
        <f>Pob!$M$35</f>
        <v>bezpł</v>
      </c>
      <c r="F35" s="73">
        <f>PRODUCT(D35*0)</f>
        <v>0</v>
      </c>
      <c r="J35" s="24"/>
      <c r="K35" s="24"/>
      <c r="L35" s="24"/>
      <c r="M35" s="24"/>
      <c r="N35" s="24"/>
    </row>
    <row r="36" spans="1:14" ht="13.5" thickBot="1" x14ac:dyDescent="0.25">
      <c r="A36" s="2"/>
      <c r="B36" s="2"/>
      <c r="C36" s="2"/>
      <c r="D36" s="79"/>
      <c r="E36" s="80" t="s">
        <v>32</v>
      </c>
      <c r="F36" s="81">
        <f>SUM(F35,F34,F33,F32,F31)</f>
        <v>0</v>
      </c>
      <c r="J36" s="24"/>
      <c r="K36" s="24"/>
      <c r="L36" s="24"/>
      <c r="M36" s="24"/>
      <c r="N36" s="24"/>
    </row>
    <row r="37" spans="1:14" ht="13.5" thickBot="1" x14ac:dyDescent="0.25">
      <c r="A37" s="36"/>
      <c r="B37" s="36"/>
      <c r="C37" s="360" t="s">
        <v>100</v>
      </c>
      <c r="D37" s="360"/>
      <c r="E37" s="360"/>
      <c r="F37" s="81">
        <f>SUM(F16,F22,F29,F36)</f>
        <v>0</v>
      </c>
      <c r="J37" s="24"/>
      <c r="K37" s="24"/>
      <c r="L37" s="24"/>
      <c r="M37" s="24"/>
      <c r="N37" s="24"/>
    </row>
    <row r="38" spans="1:14" ht="13.5" thickBot="1" x14ac:dyDescent="0.25">
      <c r="A38" s="361" t="s">
        <v>101</v>
      </c>
      <c r="B38" s="361"/>
      <c r="C38" s="361"/>
      <c r="D38" s="361"/>
      <c r="E38" s="361"/>
      <c r="F38" s="361"/>
      <c r="G38" s="76"/>
      <c r="J38" s="24"/>
      <c r="K38" s="24"/>
      <c r="L38" s="24"/>
      <c r="M38" s="24"/>
      <c r="N38" s="24"/>
    </row>
    <row r="39" spans="1:14" ht="13.5" thickBot="1" x14ac:dyDescent="0.25">
      <c r="A39" s="288" t="s">
        <v>102</v>
      </c>
      <c r="B39" s="288"/>
      <c r="C39" s="288"/>
      <c r="D39" s="65" t="str">
        <f>'K3'!$AA$269</f>
        <v>0</v>
      </c>
      <c r="E39" s="66">
        <f>Pob!$M$38</f>
        <v>3</v>
      </c>
      <c r="F39" s="67">
        <f>PRODUCT(D39*E39)</f>
        <v>0</v>
      </c>
      <c r="J39" s="24"/>
      <c r="K39" s="24"/>
      <c r="L39" s="24"/>
      <c r="M39" s="24"/>
      <c r="N39" s="24"/>
    </row>
    <row r="40" spans="1:14" x14ac:dyDescent="0.2">
      <c r="A40" s="288" t="s">
        <v>125</v>
      </c>
      <c r="B40" s="288"/>
      <c r="C40" s="353"/>
      <c r="D40" s="65" t="str">
        <f>'K3'!$AB$269</f>
        <v>0</v>
      </c>
      <c r="E40" s="66">
        <f>Pob!$M$39</f>
        <v>40</v>
      </c>
      <c r="F40" s="67">
        <f>PRODUCT(D40*E40)</f>
        <v>0</v>
      </c>
      <c r="J40" s="24"/>
      <c r="K40" s="24"/>
      <c r="L40" s="24"/>
      <c r="M40" s="24"/>
      <c r="N40" s="24"/>
    </row>
    <row r="41" spans="1:14" ht="13.5" thickBot="1" x14ac:dyDescent="0.25">
      <c r="A41" s="288" t="s">
        <v>103</v>
      </c>
      <c r="B41" s="288"/>
      <c r="C41" s="288"/>
      <c r="D41" s="71" t="str">
        <f>'K3'!$AC$269</f>
        <v>0</v>
      </c>
      <c r="E41" s="72">
        <f>Pob!$M$40</f>
        <v>20</v>
      </c>
      <c r="F41" s="73">
        <f>PRODUCT(D41*E41)</f>
        <v>0</v>
      </c>
      <c r="J41" s="24"/>
      <c r="K41" s="24"/>
      <c r="L41" s="24"/>
      <c r="M41" s="24"/>
      <c r="N41" s="24"/>
    </row>
    <row r="42" spans="1:14" ht="13.5" thickBot="1" x14ac:dyDescent="0.25">
      <c r="A42" s="288" t="s">
        <v>51</v>
      </c>
      <c r="B42" s="288"/>
      <c r="C42" s="288"/>
      <c r="D42" s="82">
        <f>'K3'!$AE$269</f>
        <v>0</v>
      </c>
      <c r="E42" s="110"/>
      <c r="F42" s="110"/>
      <c r="G42" s="76"/>
      <c r="J42" s="24"/>
      <c r="K42" s="24"/>
      <c r="L42" s="24"/>
      <c r="M42" s="24"/>
      <c r="N42" s="24"/>
    </row>
    <row r="43" spans="1:14" ht="13.5" thickBot="1" x14ac:dyDescent="0.25">
      <c r="A43" s="288"/>
      <c r="B43" s="288"/>
      <c r="C43" s="288"/>
      <c r="D43" s="368" t="s">
        <v>52</v>
      </c>
      <c r="E43" s="368"/>
      <c r="F43" s="83">
        <f>SUM(F41,F39,F40)</f>
        <v>0</v>
      </c>
      <c r="J43" s="24"/>
      <c r="K43" s="24"/>
      <c r="L43" s="24"/>
      <c r="M43" s="24"/>
      <c r="N43" s="24"/>
    </row>
    <row r="44" spans="1:14" ht="13.5" thickBot="1" x14ac:dyDescent="0.25">
      <c r="A44" s="84"/>
      <c r="B44" s="84"/>
      <c r="C44" s="84"/>
      <c r="D44" s="368" t="s">
        <v>104</v>
      </c>
      <c r="E44" s="368"/>
      <c r="F44" s="85">
        <f>SUM(F37,F43)</f>
        <v>0</v>
      </c>
      <c r="J44" s="24"/>
      <c r="K44" s="24"/>
      <c r="L44" s="24"/>
      <c r="M44" s="24"/>
      <c r="N44" s="24"/>
    </row>
    <row r="45" spans="1:14" ht="13.5" thickBot="1" x14ac:dyDescent="0.25">
      <c r="A45" s="321" t="s">
        <v>53</v>
      </c>
      <c r="B45" s="321"/>
      <c r="C45" s="321"/>
      <c r="E45" s="110"/>
      <c r="F45" s="30"/>
    </row>
    <row r="46" spans="1:14" x14ac:dyDescent="0.2">
      <c r="A46" s="286" t="s">
        <v>54</v>
      </c>
      <c r="B46" s="286"/>
      <c r="C46" s="286"/>
      <c r="D46" s="65" t="str">
        <f>'K3'!$L$269</f>
        <v>0</v>
      </c>
      <c r="E46" s="66">
        <f>Pob!$M$45</f>
        <v>30</v>
      </c>
      <c r="F46" s="67">
        <f>PRODUCT(D46*E46)</f>
        <v>0</v>
      </c>
      <c r="G46" s="24"/>
      <c r="H46" s="24"/>
      <c r="I46" s="24"/>
      <c r="J46" s="24"/>
      <c r="K46" s="24"/>
      <c r="L46" s="24"/>
      <c r="M46" s="24"/>
      <c r="N46" s="24"/>
    </row>
    <row r="47" spans="1:14" ht="13.5" thickBot="1" x14ac:dyDescent="0.25">
      <c r="A47" s="286" t="s">
        <v>55</v>
      </c>
      <c r="B47" s="286"/>
      <c r="C47" s="286"/>
      <c r="D47" s="71">
        <f>'K3'!$M$269</f>
        <v>0</v>
      </c>
      <c r="E47" s="72" t="str">
        <f>Pob!$M$46</f>
        <v>bezpł</v>
      </c>
      <c r="F47" s="73">
        <f>PRODUCT(D47*0)</f>
        <v>0</v>
      </c>
      <c r="G47" s="24"/>
      <c r="H47" s="24"/>
      <c r="I47" s="24"/>
      <c r="J47" s="24"/>
      <c r="K47" s="24"/>
      <c r="L47" s="24"/>
      <c r="M47" s="281"/>
      <c r="N47" s="24"/>
    </row>
    <row r="48" spans="1:14" ht="13.5" thickBot="1" x14ac:dyDescent="0.25">
      <c r="D48" s="368" t="s">
        <v>32</v>
      </c>
      <c r="E48" s="368"/>
      <c r="F48" s="86">
        <f>SUM(F46,F47)</f>
        <v>0</v>
      </c>
      <c r="G48" s="76"/>
      <c r="J48" s="24"/>
      <c r="K48" s="24"/>
      <c r="L48" s="24"/>
      <c r="M48" s="24"/>
      <c r="N48" s="24"/>
    </row>
    <row r="49" spans="1:14" ht="13.5" thickBot="1" x14ac:dyDescent="0.25"/>
    <row r="50" spans="1:14" ht="13.5" thickBot="1" x14ac:dyDescent="0.25">
      <c r="A50" s="24"/>
      <c r="B50" s="362" t="s">
        <v>56</v>
      </c>
      <c r="C50" s="362"/>
      <c r="D50" s="45"/>
      <c r="E50" s="369">
        <f>SUM(F16,F22,F29,F36,F48,F43)</f>
        <v>0</v>
      </c>
      <c r="F50" s="369"/>
      <c r="H50" s="289"/>
      <c r="I50" s="289"/>
      <c r="J50" s="289"/>
      <c r="K50" s="289"/>
      <c r="L50" s="289"/>
      <c r="N50" s="24"/>
    </row>
    <row r="51" spans="1:14" ht="13.5" thickBot="1" x14ac:dyDescent="0.25">
      <c r="B51" s="362" t="s">
        <v>105</v>
      </c>
      <c r="C51" s="362"/>
      <c r="D51" s="362"/>
      <c r="E51" s="87">
        <f>Pob!M50</f>
        <v>0.2525</v>
      </c>
      <c r="F51" s="88">
        <f>ROUND(F16*E51,2)</f>
        <v>0</v>
      </c>
      <c r="N51" s="24"/>
    </row>
    <row r="52" spans="1:14" ht="13.5" thickBot="1" x14ac:dyDescent="0.25">
      <c r="B52" s="364" t="s">
        <v>106</v>
      </c>
      <c r="C52" s="364"/>
      <c r="D52" s="364"/>
      <c r="E52" s="89"/>
      <c r="F52" s="90">
        <f>SUM(F48,F51)</f>
        <v>0</v>
      </c>
    </row>
    <row r="53" spans="1:14" ht="13.5" thickBot="1" x14ac:dyDescent="0.25">
      <c r="B53" s="364" t="s">
        <v>107</v>
      </c>
      <c r="C53" s="364"/>
      <c r="D53" s="364"/>
      <c r="E53" s="89"/>
      <c r="F53" s="91">
        <f>SUM(F44,-F51)</f>
        <v>0</v>
      </c>
    </row>
    <row r="54" spans="1:14" x14ac:dyDescent="0.2">
      <c r="A54" s="365"/>
      <c r="B54" s="365"/>
      <c r="C54" s="365"/>
      <c r="D54" s="365"/>
      <c r="E54" s="365"/>
      <c r="F54" s="365"/>
      <c r="G54" s="92"/>
      <c r="H54" s="92"/>
      <c r="I54" s="92"/>
      <c r="J54" s="92"/>
      <c r="K54" s="92"/>
      <c r="L54" s="92"/>
      <c r="M54" s="92"/>
      <c r="N54" s="92"/>
    </row>
    <row r="55" spans="1:14" x14ac:dyDescent="0.2">
      <c r="A55" s="366"/>
      <c r="B55" s="366"/>
      <c r="C55" s="46"/>
    </row>
    <row r="56" spans="1:14" x14ac:dyDescent="0.2">
      <c r="A56" s="367" t="s">
        <v>59</v>
      </c>
      <c r="B56" s="367"/>
      <c r="C56" s="367"/>
      <c r="D56" s="367"/>
      <c r="E56" s="367"/>
      <c r="F56" s="367"/>
      <c r="G56" s="93"/>
      <c r="H56" s="93"/>
      <c r="I56" s="93"/>
      <c r="J56" s="93"/>
      <c r="K56" s="93"/>
      <c r="L56" s="93"/>
      <c r="M56" s="93"/>
      <c r="N56" s="93"/>
    </row>
    <row r="57" spans="1:14" x14ac:dyDescent="0.2">
      <c r="A57" s="363" t="s">
        <v>108</v>
      </c>
      <c r="B57" s="363"/>
      <c r="C57" s="363"/>
      <c r="E57" s="289" t="s">
        <v>58</v>
      </c>
      <c r="F57" s="289"/>
    </row>
    <row r="58" spans="1:14" x14ac:dyDescent="0.2">
      <c r="A58" s="363" t="s">
        <v>109</v>
      </c>
      <c r="B58" s="363"/>
      <c r="C58" s="363"/>
    </row>
  </sheetData>
  <mergeCells count="61">
    <mergeCell ref="A56:F56"/>
    <mergeCell ref="A57:C57"/>
    <mergeCell ref="E57:F57"/>
    <mergeCell ref="A58:C58"/>
    <mergeCell ref="B51:D51"/>
    <mergeCell ref="B52:D52"/>
    <mergeCell ref="B53:D53"/>
    <mergeCell ref="A54:F54"/>
    <mergeCell ref="A55:B55"/>
    <mergeCell ref="A14:C14"/>
    <mergeCell ref="A15:C15"/>
    <mergeCell ref="D16:E16"/>
    <mergeCell ref="A17:D17"/>
    <mergeCell ref="A19:C19"/>
    <mergeCell ref="A18:C18"/>
    <mergeCell ref="H50:L50"/>
    <mergeCell ref="A41:C41"/>
    <mergeCell ref="A42:C42"/>
    <mergeCell ref="A43:C43"/>
    <mergeCell ref="D44:E44"/>
    <mergeCell ref="D43:E43"/>
    <mergeCell ref="A45:C45"/>
    <mergeCell ref="A46:C46"/>
    <mergeCell ref="A47:C47"/>
    <mergeCell ref="D48:E48"/>
    <mergeCell ref="B50:C50"/>
    <mergeCell ref="E50:F50"/>
    <mergeCell ref="A39:C39"/>
    <mergeCell ref="C37:E37"/>
    <mergeCell ref="A38:F38"/>
    <mergeCell ref="A40:C40"/>
    <mergeCell ref="A30:C30"/>
    <mergeCell ref="A31:C31"/>
    <mergeCell ref="A35:C35"/>
    <mergeCell ref="A32:C32"/>
    <mergeCell ref="A33:C33"/>
    <mergeCell ref="A34:C34"/>
    <mergeCell ref="A26:C26"/>
    <mergeCell ref="A27:C27"/>
    <mergeCell ref="A28:C28"/>
    <mergeCell ref="A25:C25"/>
    <mergeCell ref="D29:E29"/>
    <mergeCell ref="A21:C21"/>
    <mergeCell ref="A24:C24"/>
    <mergeCell ref="A20:C20"/>
    <mergeCell ref="D22:E22"/>
    <mergeCell ref="A23:D23"/>
    <mergeCell ref="A1:D1"/>
    <mergeCell ref="E1:G1"/>
    <mergeCell ref="A2:F2"/>
    <mergeCell ref="A3:F3"/>
    <mergeCell ref="A4:O4"/>
    <mergeCell ref="A10:C10"/>
    <mergeCell ref="A11:C11"/>
    <mergeCell ref="A12:C12"/>
    <mergeCell ref="A13:C13"/>
    <mergeCell ref="D6:F6"/>
    <mergeCell ref="A7:C7"/>
    <mergeCell ref="D7:D8"/>
    <mergeCell ref="A8:C8"/>
    <mergeCell ref="A9:C9"/>
  </mergeCells>
  <pageMargins left="0.7" right="0.7" top="0.75" bottom="0.75" header="0.51180555555555551" footer="0.51180555555555551"/>
  <pageSetup paperSize="9" scale="98" firstPageNumber="0" orientation="portrait" horizontalDpi="300" verticalDpi="300" r:id="rId1"/>
  <headerFooter alignWithMargins="0"/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58"/>
  <sheetViews>
    <sheetView showGridLines="0" topLeftCell="A19" zoomScaleNormal="100" workbookViewId="0">
      <selection activeCell="F51" sqref="F51:F52"/>
    </sheetView>
  </sheetViews>
  <sheetFormatPr defaultRowHeight="12.75" x14ac:dyDescent="0.2"/>
  <cols>
    <col min="3" max="3" width="13.7109375" customWidth="1"/>
    <col min="6" max="6" width="13.42578125" customWidth="1"/>
    <col min="7" max="7" width="10.42578125" customWidth="1"/>
  </cols>
  <sheetData>
    <row r="1" spans="1:15" x14ac:dyDescent="0.2">
      <c r="A1" s="299"/>
      <c r="B1" s="299"/>
      <c r="C1" s="299"/>
      <c r="D1" s="299"/>
      <c r="E1" s="354" t="s">
        <v>92</v>
      </c>
      <c r="F1" s="354"/>
      <c r="G1" s="354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299" t="s">
        <v>10</v>
      </c>
      <c r="B2" s="299"/>
      <c r="C2" s="299"/>
      <c r="D2" s="299"/>
      <c r="E2" s="299"/>
      <c r="F2" s="299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299" t="s">
        <v>93</v>
      </c>
      <c r="B3" s="299"/>
      <c r="C3" s="299"/>
      <c r="D3" s="299"/>
      <c r="E3" s="299"/>
      <c r="F3" s="299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355" t="s">
        <v>94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</row>
    <row r="5" spans="1:15" ht="15" x14ac:dyDescent="0.2">
      <c r="A5" s="59"/>
      <c r="B5" s="59"/>
      <c r="C5" s="206" t="s">
        <v>95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59"/>
      <c r="O5" s="59"/>
    </row>
    <row r="6" spans="1:15" ht="13.5" thickBot="1" x14ac:dyDescent="0.25">
      <c r="D6" s="370"/>
      <c r="E6" s="370"/>
      <c r="F6" s="370"/>
      <c r="G6" s="24"/>
      <c r="H6" s="24"/>
      <c r="I6" s="24"/>
      <c r="J6" s="24"/>
      <c r="K6" s="24"/>
    </row>
    <row r="7" spans="1:15" ht="13.5" thickBot="1" x14ac:dyDescent="0.25">
      <c r="A7" s="289"/>
      <c r="B7" s="289"/>
      <c r="C7" s="289"/>
      <c r="D7" s="357" t="s">
        <v>96</v>
      </c>
      <c r="E7" s="61" t="s">
        <v>16</v>
      </c>
      <c r="F7" s="62" t="s">
        <v>97</v>
      </c>
      <c r="G7" s="24"/>
      <c r="H7" s="24"/>
      <c r="I7" s="24"/>
      <c r="J7" s="24"/>
      <c r="K7" s="24"/>
    </row>
    <row r="8" spans="1:15" ht="13.5" thickBot="1" x14ac:dyDescent="0.25">
      <c r="A8" s="291" t="s">
        <v>20</v>
      </c>
      <c r="B8" s="291"/>
      <c r="C8" s="291"/>
      <c r="D8" s="357"/>
      <c r="E8" s="63" t="s">
        <v>98</v>
      </c>
      <c r="F8" s="64" t="s">
        <v>99</v>
      </c>
      <c r="G8" s="24"/>
      <c r="H8" s="24"/>
      <c r="I8" s="24"/>
      <c r="J8" s="24"/>
      <c r="K8" s="24"/>
    </row>
    <row r="9" spans="1:15" x14ac:dyDescent="0.2">
      <c r="A9" s="302" t="s">
        <v>34</v>
      </c>
      <c r="B9" s="302"/>
      <c r="C9" s="302"/>
      <c r="D9" s="65" t="str">
        <f>'K4'!$E$269</f>
        <v>0</v>
      </c>
      <c r="E9" s="66">
        <f>Pob!$M$9</f>
        <v>170</v>
      </c>
      <c r="F9" s="67">
        <f>PRODUCT(D9*E9)</f>
        <v>0</v>
      </c>
      <c r="G9" s="24"/>
      <c r="H9" s="24"/>
      <c r="I9" s="24"/>
      <c r="J9" s="24"/>
      <c r="K9" s="24"/>
    </row>
    <row r="10" spans="1:15" x14ac:dyDescent="0.2">
      <c r="A10" s="286" t="s">
        <v>130</v>
      </c>
      <c r="B10" s="286"/>
      <c r="C10" s="286"/>
      <c r="D10" s="68" t="str">
        <f>'K4'!$F$269</f>
        <v>0</v>
      </c>
      <c r="E10" s="69">
        <f>Pob!M10</f>
        <v>128</v>
      </c>
      <c r="F10" s="70">
        <f>PRODUCT(D10*E10)</f>
        <v>0</v>
      </c>
    </row>
    <row r="11" spans="1:15" x14ac:dyDescent="0.2">
      <c r="A11" s="303" t="s">
        <v>131</v>
      </c>
      <c r="B11" s="303"/>
      <c r="C11" s="303"/>
      <c r="D11" s="68" t="str">
        <f>'K4'!$G$269</f>
        <v>0</v>
      </c>
      <c r="E11" s="69">
        <f>Pob!M11</f>
        <v>85</v>
      </c>
      <c r="F11" s="70">
        <f>D11*E11</f>
        <v>0</v>
      </c>
    </row>
    <row r="12" spans="1:15" x14ac:dyDescent="0.2">
      <c r="A12" s="303" t="s">
        <v>132</v>
      </c>
      <c r="B12" s="303"/>
      <c r="C12" s="303"/>
      <c r="D12" s="68" t="str">
        <f>'K4'!$H$269</f>
        <v>0</v>
      </c>
      <c r="E12" s="69">
        <f>Pob!M12</f>
        <v>85</v>
      </c>
      <c r="F12" s="70">
        <f>PRODUCT(D12*E12)</f>
        <v>0</v>
      </c>
      <c r="G12" s="24"/>
      <c r="H12" s="24"/>
      <c r="I12" s="24"/>
      <c r="J12" s="24"/>
      <c r="K12" s="24"/>
    </row>
    <row r="13" spans="1:15" x14ac:dyDescent="0.2">
      <c r="A13" s="303" t="s">
        <v>153</v>
      </c>
      <c r="B13" s="303"/>
      <c r="C13" s="303"/>
      <c r="D13" s="68" t="str">
        <f>'K4'!$I$269</f>
        <v>0</v>
      </c>
      <c r="E13" s="69">
        <f>Pob!M13</f>
        <v>43</v>
      </c>
      <c r="F13" s="70">
        <f t="shared" ref="F13:F14" si="0">PRODUCT(D13*E13)</f>
        <v>0</v>
      </c>
      <c r="G13" s="24"/>
      <c r="H13" s="24"/>
      <c r="I13" s="24"/>
      <c r="J13" s="24"/>
      <c r="K13" s="24"/>
    </row>
    <row r="14" spans="1:15" x14ac:dyDescent="0.2">
      <c r="A14" s="303" t="s">
        <v>133</v>
      </c>
      <c r="B14" s="303"/>
      <c r="C14" s="303"/>
      <c r="D14" s="68" t="str">
        <f>'K4'!$J$269</f>
        <v>0</v>
      </c>
      <c r="E14" s="69">
        <f>Pob!M14</f>
        <v>43</v>
      </c>
      <c r="F14" s="70">
        <f t="shared" si="0"/>
        <v>0</v>
      </c>
      <c r="G14" s="24"/>
      <c r="H14" s="24"/>
      <c r="I14" s="24"/>
      <c r="J14" s="24"/>
      <c r="K14" s="24"/>
    </row>
    <row r="15" spans="1:15" ht="13.5" thickBot="1" x14ac:dyDescent="0.25">
      <c r="A15" s="286" t="s">
        <v>36</v>
      </c>
      <c r="B15" s="286"/>
      <c r="C15" s="286"/>
      <c r="D15" s="68" t="str">
        <f>'K4'!$K$269</f>
        <v>0</v>
      </c>
      <c r="E15" s="69">
        <f>Pob!M15</f>
        <v>43</v>
      </c>
      <c r="F15" s="73">
        <f>PRODUCT(D15*E15)</f>
        <v>0</v>
      </c>
      <c r="G15" s="24"/>
      <c r="H15" s="24"/>
      <c r="I15" s="24"/>
      <c r="J15" s="24"/>
      <c r="K15" s="24"/>
    </row>
    <row r="16" spans="1:15" ht="13.5" thickBot="1" x14ac:dyDescent="0.25">
      <c r="D16" s="358" t="s">
        <v>32</v>
      </c>
      <c r="E16" s="358"/>
      <c r="F16" s="74">
        <f>SUM(F9:F15)</f>
        <v>0</v>
      </c>
      <c r="G16" s="75"/>
      <c r="H16" s="24"/>
      <c r="I16" s="24"/>
      <c r="J16" s="24"/>
      <c r="K16" s="24"/>
    </row>
    <row r="17" spans="1:14" ht="13.5" thickBot="1" x14ac:dyDescent="0.25">
      <c r="A17" s="305" t="s">
        <v>37</v>
      </c>
      <c r="B17" s="305"/>
      <c r="C17" s="305"/>
      <c r="D17" s="305"/>
      <c r="E17" s="155"/>
      <c r="F17" s="24"/>
      <c r="G17" s="76"/>
    </row>
    <row r="18" spans="1:14" x14ac:dyDescent="0.2">
      <c r="A18" s="286" t="s">
        <v>38</v>
      </c>
      <c r="B18" s="286"/>
      <c r="C18" s="286"/>
      <c r="D18" s="65" t="str">
        <f>'K4'!$P$269</f>
        <v>0</v>
      </c>
      <c r="E18" s="66">
        <f>Pob!$M$18</f>
        <v>200</v>
      </c>
      <c r="F18" s="67">
        <f>PRODUCT(D18*E18)</f>
        <v>0</v>
      </c>
      <c r="G18" s="24"/>
      <c r="H18" s="24"/>
      <c r="I18" s="24"/>
      <c r="J18" s="24"/>
      <c r="K18" s="24"/>
    </row>
    <row r="19" spans="1:14" x14ac:dyDescent="0.2">
      <c r="A19" s="286" t="s">
        <v>134</v>
      </c>
      <c r="B19" s="286"/>
      <c r="C19" s="286"/>
      <c r="D19" s="68" t="str">
        <f>'K4'!$Q$269</f>
        <v>0</v>
      </c>
      <c r="E19" s="69">
        <f>Pob!$M$19</f>
        <v>140</v>
      </c>
      <c r="F19" s="70">
        <f>PRODUCT(D19*E19)</f>
        <v>0</v>
      </c>
      <c r="G19" s="24"/>
      <c r="H19" s="24"/>
      <c r="I19" s="24"/>
      <c r="J19" s="24"/>
      <c r="K19" s="24"/>
    </row>
    <row r="20" spans="1:14" x14ac:dyDescent="0.2">
      <c r="A20" s="286" t="s">
        <v>154</v>
      </c>
      <c r="B20" s="286"/>
      <c r="C20" s="286"/>
      <c r="D20" s="68" t="str">
        <f>'K4'!$R$269</f>
        <v>0</v>
      </c>
      <c r="E20" s="135">
        <f>Pob!M20</f>
        <v>90</v>
      </c>
      <c r="F20" s="70">
        <f>PRODUCT(D20*E20)</f>
        <v>0</v>
      </c>
      <c r="G20" s="24"/>
      <c r="H20" s="24"/>
      <c r="I20" s="24"/>
      <c r="J20" s="24"/>
      <c r="K20" s="24"/>
    </row>
    <row r="21" spans="1:14" ht="13.5" thickBot="1" x14ac:dyDescent="0.25">
      <c r="A21" s="303" t="s">
        <v>40</v>
      </c>
      <c r="B21" s="303"/>
      <c r="C21" s="303"/>
      <c r="D21" s="68" t="str">
        <f>'K4'!$S$269</f>
        <v>0</v>
      </c>
      <c r="E21" s="72">
        <f>Pob!M21</f>
        <v>10</v>
      </c>
      <c r="F21" s="73">
        <f>PRODUCT(D21*E21)</f>
        <v>0</v>
      </c>
      <c r="G21" s="24"/>
      <c r="H21" s="24"/>
      <c r="I21" s="24"/>
      <c r="J21" s="24"/>
      <c r="K21" s="24"/>
    </row>
    <row r="22" spans="1:14" ht="13.5" thickBot="1" x14ac:dyDescent="0.25">
      <c r="D22" s="358" t="s">
        <v>32</v>
      </c>
      <c r="E22" s="358"/>
      <c r="F22" s="77">
        <f>SUM(F18:F21)</f>
        <v>0</v>
      </c>
      <c r="G22" s="76"/>
    </row>
    <row r="23" spans="1:14" ht="13.5" thickBot="1" x14ac:dyDescent="0.25">
      <c r="A23" s="305" t="s">
        <v>41</v>
      </c>
      <c r="B23" s="305"/>
      <c r="C23" s="305"/>
      <c r="D23" s="305"/>
      <c r="E23" s="155"/>
      <c r="F23" s="30"/>
      <c r="G23" s="76"/>
    </row>
    <row r="24" spans="1:14" x14ac:dyDescent="0.2">
      <c r="A24" s="286" t="s">
        <v>38</v>
      </c>
      <c r="B24" s="286"/>
      <c r="C24" s="286"/>
      <c r="D24" s="65" t="str">
        <f>'K4'!$T$269</f>
        <v>0</v>
      </c>
      <c r="E24" s="66">
        <f>Pob!$M$24</f>
        <v>310</v>
      </c>
      <c r="F24" s="67">
        <f>PRODUCT(D24*E24)</f>
        <v>0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86" t="s">
        <v>134</v>
      </c>
      <c r="B25" s="286"/>
      <c r="C25" s="286"/>
      <c r="D25" s="68" t="str">
        <f>'K4'!$U$269</f>
        <v>0</v>
      </c>
      <c r="E25" s="69">
        <f>Pob!$M$25</f>
        <v>220</v>
      </c>
      <c r="F25" s="70">
        <f>PRODUCT(D25*E25)</f>
        <v>0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86" t="s">
        <v>154</v>
      </c>
      <c r="B26" s="286"/>
      <c r="C26" s="286"/>
      <c r="D26" s="68" t="str">
        <f>'K4'!$V$269</f>
        <v>0</v>
      </c>
      <c r="E26" s="69">
        <f>Pob!$M$26</f>
        <v>150</v>
      </c>
      <c r="F26" s="70">
        <f>PRODUCT(D26*E26)</f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303" t="s">
        <v>40</v>
      </c>
      <c r="B27" s="303"/>
      <c r="C27" s="303"/>
      <c r="D27" s="68" t="str">
        <f>'K4'!$W$269</f>
        <v>0</v>
      </c>
      <c r="E27" s="135">
        <f>Pob!M27</f>
        <v>70</v>
      </c>
      <c r="F27" s="70">
        <f>PRODUCT(D27*E27)</f>
        <v>0</v>
      </c>
      <c r="G27" s="24"/>
      <c r="H27" s="24"/>
      <c r="I27" s="24"/>
      <c r="J27" s="24"/>
      <c r="K27" s="24"/>
      <c r="L27" s="24"/>
      <c r="M27" s="24"/>
      <c r="N27" s="24"/>
    </row>
    <row r="28" spans="1:14" ht="13.5" thickBot="1" x14ac:dyDescent="0.25">
      <c r="A28" s="286" t="s">
        <v>135</v>
      </c>
      <c r="B28" s="286"/>
      <c r="C28" s="286"/>
      <c r="D28" s="71" t="str">
        <f>'K4'!$X$269</f>
        <v>0</v>
      </c>
      <c r="E28" s="72">
        <f>Pob!M28</f>
        <v>30</v>
      </c>
      <c r="F28" s="73">
        <f>PRODUCT(D28*E28)</f>
        <v>0</v>
      </c>
      <c r="G28" s="24"/>
      <c r="H28" s="24"/>
      <c r="I28" s="24"/>
    </row>
    <row r="29" spans="1:14" ht="13.5" thickBot="1" x14ac:dyDescent="0.25">
      <c r="D29" s="359" t="s">
        <v>32</v>
      </c>
      <c r="E29" s="359"/>
      <c r="F29" s="77">
        <f>SUM(F24:F28)</f>
        <v>0</v>
      </c>
      <c r="G29" s="76"/>
      <c r="J29" s="24"/>
      <c r="K29" s="24"/>
      <c r="L29" s="24"/>
      <c r="M29" s="24"/>
      <c r="N29" s="24"/>
    </row>
    <row r="30" spans="1:14" ht="13.5" thickBot="1" x14ac:dyDescent="0.25">
      <c r="A30" s="305" t="s">
        <v>42</v>
      </c>
      <c r="B30" s="305"/>
      <c r="C30" s="305"/>
      <c r="D30" s="24"/>
      <c r="E30" s="154"/>
      <c r="F30" s="30"/>
      <c r="G30" s="76"/>
      <c r="J30" s="24"/>
      <c r="K30" s="24"/>
      <c r="L30" s="24"/>
      <c r="M30" s="24"/>
      <c r="N30" s="24"/>
    </row>
    <row r="31" spans="1:14" x14ac:dyDescent="0.2">
      <c r="A31" s="286" t="s">
        <v>43</v>
      </c>
      <c r="B31" s="286"/>
      <c r="C31" s="286"/>
      <c r="D31" s="65" t="str">
        <f>'K4'!$Y$269</f>
        <v>0</v>
      </c>
      <c r="E31" s="66">
        <f>Pob!$M$31</f>
        <v>110</v>
      </c>
      <c r="F31" s="67">
        <f>PRODUCT(D31*E31)</f>
        <v>0</v>
      </c>
      <c r="G31" s="24"/>
      <c r="H31" s="24"/>
      <c r="I31" s="24"/>
      <c r="J31" s="24"/>
      <c r="K31" s="24"/>
      <c r="L31" s="24"/>
      <c r="M31" s="24"/>
      <c r="N31" s="281"/>
    </row>
    <row r="32" spans="1:14" x14ac:dyDescent="0.2">
      <c r="A32" s="286"/>
      <c r="B32" s="286"/>
      <c r="C32" s="286"/>
      <c r="D32" s="68"/>
      <c r="E32" s="69"/>
      <c r="F32" s="70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86" t="s">
        <v>44</v>
      </c>
      <c r="B33" s="286"/>
      <c r="C33" s="286"/>
      <c r="D33" s="68">
        <f>SUM(D18+D19+D21+D24+D28+D31+D26+D25+D40+D20+D27)</f>
        <v>0</v>
      </c>
      <c r="E33" s="69">
        <v>0</v>
      </c>
      <c r="F33" s="70">
        <f>PRODUCT(D33*E33)</f>
        <v>0</v>
      </c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86" t="s">
        <v>45</v>
      </c>
      <c r="B34" s="286"/>
      <c r="C34" s="286"/>
      <c r="D34" s="68" t="str">
        <f>'K4'!$N$269</f>
        <v>0</v>
      </c>
      <c r="E34" s="69">
        <f>Pob!$M$34</f>
        <v>10</v>
      </c>
      <c r="F34" s="70">
        <f>PRODUCT(D34*E34)</f>
        <v>0</v>
      </c>
      <c r="G34" s="24"/>
      <c r="H34" s="24"/>
      <c r="I34" s="24"/>
      <c r="J34" s="24"/>
      <c r="K34" s="24"/>
      <c r="L34" s="24"/>
      <c r="M34" s="24"/>
      <c r="N34" s="24"/>
    </row>
    <row r="35" spans="1:14" ht="13.5" thickBot="1" x14ac:dyDescent="0.25">
      <c r="A35" s="286" t="s">
        <v>46</v>
      </c>
      <c r="B35" s="286"/>
      <c r="C35" s="286"/>
      <c r="D35" s="71">
        <f>'K4'!$O$269</f>
        <v>0</v>
      </c>
      <c r="E35" s="72" t="str">
        <f>Pob!$M$35</f>
        <v>bezpł</v>
      </c>
      <c r="F35" s="73">
        <f>PRODUCT(D35*0)</f>
        <v>0</v>
      </c>
      <c r="J35" s="24"/>
      <c r="K35" s="24"/>
      <c r="L35" s="24"/>
      <c r="M35" s="24"/>
      <c r="N35" s="24"/>
    </row>
    <row r="36" spans="1:14" ht="13.5" thickBot="1" x14ac:dyDescent="0.25">
      <c r="A36" s="2"/>
      <c r="B36" s="2"/>
      <c r="C36" s="2"/>
      <c r="D36" s="79"/>
      <c r="E36" s="80" t="s">
        <v>32</v>
      </c>
      <c r="F36" s="81">
        <f>SUM(F35,F34,F33,F32,F31)</f>
        <v>0</v>
      </c>
      <c r="J36" s="24"/>
      <c r="K36" s="24"/>
      <c r="L36" s="24"/>
      <c r="M36" s="24"/>
      <c r="N36" s="24"/>
    </row>
    <row r="37" spans="1:14" ht="13.5" thickBot="1" x14ac:dyDescent="0.25">
      <c r="A37" s="36"/>
      <c r="B37" s="36"/>
      <c r="C37" s="360" t="s">
        <v>100</v>
      </c>
      <c r="D37" s="360"/>
      <c r="E37" s="360"/>
      <c r="F37" s="81">
        <f>SUM(F16,F22,F29,F36)</f>
        <v>0</v>
      </c>
      <c r="J37" s="24"/>
      <c r="K37" s="24"/>
      <c r="L37" s="24"/>
      <c r="M37" s="24"/>
      <c r="N37" s="24"/>
    </row>
    <row r="38" spans="1:14" ht="13.5" thickBot="1" x14ac:dyDescent="0.25">
      <c r="A38" s="361" t="s">
        <v>101</v>
      </c>
      <c r="B38" s="361"/>
      <c r="C38" s="361"/>
      <c r="D38" s="361"/>
      <c r="E38" s="361"/>
      <c r="F38" s="361"/>
      <c r="G38" s="76"/>
      <c r="J38" s="24"/>
      <c r="K38" s="24"/>
      <c r="L38" s="24"/>
      <c r="M38" s="24"/>
      <c r="N38" s="24"/>
    </row>
    <row r="39" spans="1:14" ht="13.5" thickBot="1" x14ac:dyDescent="0.25">
      <c r="A39" s="288" t="s">
        <v>102</v>
      </c>
      <c r="B39" s="288"/>
      <c r="C39" s="288"/>
      <c r="D39" s="65" t="str">
        <f>'K4'!$AA$269</f>
        <v>0</v>
      </c>
      <c r="E39" s="66">
        <f>Pob!$M$38</f>
        <v>3</v>
      </c>
      <c r="F39" s="67">
        <f>PRODUCT(D39*E39)</f>
        <v>0</v>
      </c>
      <c r="J39" s="24"/>
      <c r="K39" s="24"/>
      <c r="L39" s="24"/>
      <c r="M39" s="24"/>
      <c r="N39" s="24"/>
    </row>
    <row r="40" spans="1:14" x14ac:dyDescent="0.2">
      <c r="A40" s="288" t="s">
        <v>125</v>
      </c>
      <c r="B40" s="288"/>
      <c r="C40" s="353"/>
      <c r="D40" s="65" t="str">
        <f>'K4'!$AB$269</f>
        <v>0</v>
      </c>
      <c r="E40" s="66">
        <f>Pob!$M$39</f>
        <v>40</v>
      </c>
      <c r="F40" s="67">
        <f>PRODUCT(D40*E40)</f>
        <v>0</v>
      </c>
      <c r="J40" s="24"/>
      <c r="K40" s="24"/>
      <c r="L40" s="24"/>
      <c r="M40" s="24"/>
      <c r="N40" s="24"/>
    </row>
    <row r="41" spans="1:14" ht="13.5" thickBot="1" x14ac:dyDescent="0.25">
      <c r="A41" s="288" t="s">
        <v>103</v>
      </c>
      <c r="B41" s="288"/>
      <c r="C41" s="288"/>
      <c r="D41" s="71" t="str">
        <f>'K4'!$AC$269</f>
        <v>0</v>
      </c>
      <c r="E41" s="72">
        <f>Pob!$M$40</f>
        <v>20</v>
      </c>
      <c r="F41" s="73">
        <f>PRODUCT(D41*E41)</f>
        <v>0</v>
      </c>
      <c r="J41" s="24"/>
      <c r="K41" s="24"/>
      <c r="L41" s="24"/>
      <c r="M41" s="24"/>
      <c r="N41" s="24"/>
    </row>
    <row r="42" spans="1:14" ht="13.5" thickBot="1" x14ac:dyDescent="0.25">
      <c r="A42" s="288" t="s">
        <v>51</v>
      </c>
      <c r="B42" s="288"/>
      <c r="C42" s="288"/>
      <c r="D42" s="82">
        <f>'K4'!$AE$269</f>
        <v>0</v>
      </c>
      <c r="E42" s="110"/>
      <c r="F42" s="110"/>
      <c r="G42" s="76"/>
      <c r="J42" s="24"/>
      <c r="K42" s="24"/>
      <c r="L42" s="24"/>
      <c r="M42" s="24"/>
      <c r="N42" s="24"/>
    </row>
    <row r="43" spans="1:14" ht="13.5" thickBot="1" x14ac:dyDescent="0.25">
      <c r="A43" s="288"/>
      <c r="B43" s="288"/>
      <c r="C43" s="288"/>
      <c r="D43" s="368" t="s">
        <v>52</v>
      </c>
      <c r="E43" s="368"/>
      <c r="F43" s="83">
        <f>SUM(F41,F39,F40)</f>
        <v>0</v>
      </c>
      <c r="J43" s="24"/>
      <c r="K43" s="24"/>
      <c r="L43" s="24"/>
      <c r="M43" s="24"/>
      <c r="N43" s="24"/>
    </row>
    <row r="44" spans="1:14" ht="13.5" thickBot="1" x14ac:dyDescent="0.25">
      <c r="A44" s="84"/>
      <c r="B44" s="84"/>
      <c r="C44" s="84"/>
      <c r="D44" s="368" t="s">
        <v>104</v>
      </c>
      <c r="E44" s="368"/>
      <c r="F44" s="85">
        <f>SUM(F37,F43)</f>
        <v>0</v>
      </c>
      <c r="J44" s="24"/>
      <c r="K44" s="24"/>
      <c r="L44" s="24"/>
      <c r="M44" s="24"/>
      <c r="N44" s="24"/>
    </row>
    <row r="45" spans="1:14" ht="13.5" thickBot="1" x14ac:dyDescent="0.25">
      <c r="A45" s="321" t="s">
        <v>53</v>
      </c>
      <c r="B45" s="321"/>
      <c r="C45" s="321"/>
      <c r="E45" s="110"/>
      <c r="F45" s="30"/>
    </row>
    <row r="46" spans="1:14" x14ac:dyDescent="0.2">
      <c r="A46" s="286" t="s">
        <v>54</v>
      </c>
      <c r="B46" s="286"/>
      <c r="C46" s="286"/>
      <c r="D46" s="65" t="str">
        <f>'K4'!$L$269</f>
        <v>0</v>
      </c>
      <c r="E46" s="66">
        <f>Pob!$M$45</f>
        <v>30</v>
      </c>
      <c r="F46" s="67">
        <f>PRODUCT(D46*E46)</f>
        <v>0</v>
      </c>
      <c r="G46" s="24"/>
      <c r="H46" s="24"/>
      <c r="I46" s="24"/>
      <c r="J46" s="24"/>
      <c r="K46" s="24"/>
      <c r="L46" s="24"/>
      <c r="M46" s="24"/>
      <c r="N46" s="24"/>
    </row>
    <row r="47" spans="1:14" ht="13.5" thickBot="1" x14ac:dyDescent="0.25">
      <c r="A47" s="286" t="s">
        <v>55</v>
      </c>
      <c r="B47" s="286"/>
      <c r="C47" s="286"/>
      <c r="D47" s="71">
        <f>'K4'!$M$269</f>
        <v>0</v>
      </c>
      <c r="E47" s="72" t="str">
        <f>Pob!$M$46</f>
        <v>bezpł</v>
      </c>
      <c r="F47" s="73">
        <f>PRODUCT(D47*0)</f>
        <v>0</v>
      </c>
      <c r="G47" s="24"/>
      <c r="H47" s="24"/>
      <c r="I47" s="24"/>
      <c r="J47" s="24"/>
      <c r="K47" s="24"/>
      <c r="L47" s="24"/>
      <c r="M47" s="281"/>
      <c r="N47" s="24"/>
    </row>
    <row r="48" spans="1:14" ht="13.5" thickBot="1" x14ac:dyDescent="0.25">
      <c r="D48" s="368" t="s">
        <v>32</v>
      </c>
      <c r="E48" s="368"/>
      <c r="F48" s="86">
        <f>SUM(F46,F47)</f>
        <v>0</v>
      </c>
      <c r="G48" s="76"/>
      <c r="J48" s="24"/>
      <c r="K48" s="24"/>
      <c r="L48" s="24"/>
      <c r="M48" s="24"/>
      <c r="N48" s="24"/>
    </row>
    <row r="49" spans="1:14" ht="13.5" thickBot="1" x14ac:dyDescent="0.25"/>
    <row r="50" spans="1:14" ht="13.5" thickBot="1" x14ac:dyDescent="0.25">
      <c r="A50" s="24"/>
      <c r="B50" s="362" t="s">
        <v>56</v>
      </c>
      <c r="C50" s="362"/>
      <c r="D50" s="45"/>
      <c r="E50" s="369">
        <f>SUM(F16,F22,F29,F36,F48,F43)</f>
        <v>0</v>
      </c>
      <c r="F50" s="369"/>
      <c r="H50" s="289"/>
      <c r="I50" s="289"/>
      <c r="J50" s="289"/>
      <c r="K50" s="289"/>
      <c r="L50" s="289"/>
      <c r="N50" s="24"/>
    </row>
    <row r="51" spans="1:14" ht="13.5" thickBot="1" x14ac:dyDescent="0.25">
      <c r="B51" s="362" t="s">
        <v>105</v>
      </c>
      <c r="C51" s="362"/>
      <c r="D51" s="362"/>
      <c r="E51" s="87">
        <f>Pob!M50</f>
        <v>0.2525</v>
      </c>
      <c r="F51" s="88">
        <f>ROUND(F16*E51,2)</f>
        <v>0</v>
      </c>
      <c r="N51" s="24"/>
    </row>
    <row r="52" spans="1:14" ht="13.5" thickBot="1" x14ac:dyDescent="0.25">
      <c r="B52" s="364" t="s">
        <v>106</v>
      </c>
      <c r="C52" s="364"/>
      <c r="D52" s="364"/>
      <c r="E52" s="89"/>
      <c r="F52" s="90">
        <f>SUM(F48,F51)</f>
        <v>0</v>
      </c>
    </row>
    <row r="53" spans="1:14" ht="13.5" thickBot="1" x14ac:dyDescent="0.25">
      <c r="B53" s="364" t="s">
        <v>107</v>
      </c>
      <c r="C53" s="364"/>
      <c r="D53" s="364"/>
      <c r="E53" s="89"/>
      <c r="F53" s="91">
        <f>SUM(F44,-F51)</f>
        <v>0</v>
      </c>
    </row>
    <row r="54" spans="1:14" x14ac:dyDescent="0.2">
      <c r="A54" s="365"/>
      <c r="B54" s="365"/>
      <c r="C54" s="365"/>
      <c r="D54" s="365"/>
      <c r="E54" s="365"/>
      <c r="F54" s="365"/>
      <c r="G54" s="92"/>
      <c r="H54" s="92"/>
      <c r="I54" s="92"/>
      <c r="J54" s="92"/>
      <c r="K54" s="92"/>
      <c r="L54" s="92"/>
      <c r="M54" s="92"/>
      <c r="N54" s="92"/>
    </row>
    <row r="55" spans="1:14" x14ac:dyDescent="0.2">
      <c r="A55" s="366"/>
      <c r="B55" s="366"/>
      <c r="C55" s="46"/>
    </row>
    <row r="56" spans="1:14" x14ac:dyDescent="0.2">
      <c r="A56" s="367" t="s">
        <v>59</v>
      </c>
      <c r="B56" s="367"/>
      <c r="C56" s="367"/>
      <c r="D56" s="367"/>
      <c r="E56" s="367"/>
      <c r="F56" s="367"/>
      <c r="G56" s="93"/>
      <c r="H56" s="93"/>
      <c r="I56" s="93"/>
      <c r="J56" s="93"/>
      <c r="K56" s="93"/>
      <c r="L56" s="93"/>
      <c r="M56" s="93"/>
      <c r="N56" s="93"/>
    </row>
    <row r="57" spans="1:14" x14ac:dyDescent="0.2">
      <c r="A57" s="363" t="s">
        <v>108</v>
      </c>
      <c r="B57" s="363"/>
      <c r="C57" s="363"/>
      <c r="E57" s="289" t="s">
        <v>58</v>
      </c>
      <c r="F57" s="289"/>
    </row>
    <row r="58" spans="1:14" x14ac:dyDescent="0.2">
      <c r="A58" s="363" t="s">
        <v>109</v>
      </c>
      <c r="B58" s="363"/>
      <c r="C58" s="363"/>
    </row>
  </sheetData>
  <mergeCells count="61">
    <mergeCell ref="A56:F56"/>
    <mergeCell ref="A57:C57"/>
    <mergeCell ref="E57:F57"/>
    <mergeCell ref="A58:C58"/>
    <mergeCell ref="B51:D51"/>
    <mergeCell ref="B52:D52"/>
    <mergeCell ref="B53:D53"/>
    <mergeCell ref="A54:F54"/>
    <mergeCell ref="A55:B55"/>
    <mergeCell ref="A14:C14"/>
    <mergeCell ref="A15:C15"/>
    <mergeCell ref="D16:E16"/>
    <mergeCell ref="A17:D17"/>
    <mergeCell ref="A19:C19"/>
    <mergeCell ref="A18:C18"/>
    <mergeCell ref="H50:L50"/>
    <mergeCell ref="A41:C41"/>
    <mergeCell ref="A42:C42"/>
    <mergeCell ref="A43:C43"/>
    <mergeCell ref="D44:E44"/>
    <mergeCell ref="D43:E43"/>
    <mergeCell ref="A45:C45"/>
    <mergeCell ref="A46:C46"/>
    <mergeCell ref="A47:C47"/>
    <mergeCell ref="D48:E48"/>
    <mergeCell ref="B50:C50"/>
    <mergeCell ref="E50:F50"/>
    <mergeCell ref="A39:C39"/>
    <mergeCell ref="C37:E37"/>
    <mergeCell ref="A38:F38"/>
    <mergeCell ref="A40:C40"/>
    <mergeCell ref="A30:C30"/>
    <mergeCell ref="A31:C31"/>
    <mergeCell ref="A35:C35"/>
    <mergeCell ref="A32:C32"/>
    <mergeCell ref="A33:C33"/>
    <mergeCell ref="A34:C34"/>
    <mergeCell ref="A26:C26"/>
    <mergeCell ref="A27:C27"/>
    <mergeCell ref="A28:C28"/>
    <mergeCell ref="A25:C25"/>
    <mergeCell ref="D29:E29"/>
    <mergeCell ref="A21:C21"/>
    <mergeCell ref="A24:C24"/>
    <mergeCell ref="A20:C20"/>
    <mergeCell ref="D22:E22"/>
    <mergeCell ref="A23:D23"/>
    <mergeCell ref="A1:D1"/>
    <mergeCell ref="E1:G1"/>
    <mergeCell ref="A2:F2"/>
    <mergeCell ref="A3:F3"/>
    <mergeCell ref="A4:O4"/>
    <mergeCell ref="A10:C10"/>
    <mergeCell ref="A11:C11"/>
    <mergeCell ref="A12:C12"/>
    <mergeCell ref="A13:C13"/>
    <mergeCell ref="D6:F6"/>
    <mergeCell ref="A7:C7"/>
    <mergeCell ref="D7:D8"/>
    <mergeCell ref="A8:C8"/>
    <mergeCell ref="A9:C9"/>
  </mergeCells>
  <pageMargins left="0.7" right="0.7" top="0.75" bottom="0.75" header="0.51180555555555551" footer="0.51180555555555551"/>
  <pageSetup paperSize="9" scale="98" firstPageNumber="0" orientation="portrait" horizontalDpi="300" verticalDpi="300" r:id="rId1"/>
  <headerFooter alignWithMargins="0"/>
  <colBreaks count="1" manualBreakCount="1">
    <brk id="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58"/>
  <sheetViews>
    <sheetView showGridLines="0" topLeftCell="A13" zoomScaleNormal="100" workbookViewId="0">
      <selection activeCell="F51" sqref="F51:F52"/>
    </sheetView>
  </sheetViews>
  <sheetFormatPr defaultRowHeight="12.75" x14ac:dyDescent="0.2"/>
  <cols>
    <col min="3" max="3" width="13.7109375" customWidth="1"/>
    <col min="6" max="6" width="13.42578125" customWidth="1"/>
    <col min="7" max="7" width="10.42578125" customWidth="1"/>
  </cols>
  <sheetData>
    <row r="1" spans="1:15" x14ac:dyDescent="0.2">
      <c r="A1" s="299"/>
      <c r="B1" s="299"/>
      <c r="C1" s="299"/>
      <c r="D1" s="299"/>
      <c r="E1" s="354" t="s">
        <v>92</v>
      </c>
      <c r="F1" s="354"/>
      <c r="G1" s="354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299" t="s">
        <v>10</v>
      </c>
      <c r="B2" s="299"/>
      <c r="C2" s="299"/>
      <c r="D2" s="299"/>
      <c r="E2" s="299"/>
      <c r="F2" s="299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299" t="s">
        <v>93</v>
      </c>
      <c r="B3" s="299"/>
      <c r="C3" s="299"/>
      <c r="D3" s="299"/>
      <c r="E3" s="299"/>
      <c r="F3" s="299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355" t="s">
        <v>94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</row>
    <row r="5" spans="1:15" ht="15" x14ac:dyDescent="0.2">
      <c r="A5" s="59"/>
      <c r="B5" s="59"/>
      <c r="C5" s="206" t="s">
        <v>95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59"/>
      <c r="O5" s="59"/>
    </row>
    <row r="6" spans="1:15" ht="13.5" thickBot="1" x14ac:dyDescent="0.25">
      <c r="D6" s="370"/>
      <c r="E6" s="370"/>
      <c r="F6" s="370"/>
      <c r="G6" s="24"/>
      <c r="H6" s="24"/>
      <c r="I6" s="24"/>
      <c r="J6" s="24"/>
      <c r="K6" s="24"/>
    </row>
    <row r="7" spans="1:15" ht="13.5" thickBot="1" x14ac:dyDescent="0.25">
      <c r="A7" s="289"/>
      <c r="B7" s="289"/>
      <c r="C7" s="289"/>
      <c r="D7" s="357" t="s">
        <v>96</v>
      </c>
      <c r="E7" s="61" t="s">
        <v>16</v>
      </c>
      <c r="F7" s="62" t="s">
        <v>97</v>
      </c>
      <c r="G7" s="24"/>
      <c r="H7" s="24"/>
      <c r="I7" s="24"/>
      <c r="J7" s="24"/>
      <c r="K7" s="24"/>
    </row>
    <row r="8" spans="1:15" ht="13.5" thickBot="1" x14ac:dyDescent="0.25">
      <c r="A8" s="291" t="s">
        <v>20</v>
      </c>
      <c r="B8" s="291"/>
      <c r="C8" s="291"/>
      <c r="D8" s="357"/>
      <c r="E8" s="63" t="s">
        <v>98</v>
      </c>
      <c r="F8" s="64" t="s">
        <v>99</v>
      </c>
      <c r="G8" s="24"/>
      <c r="H8" s="24"/>
      <c r="I8" s="24"/>
      <c r="J8" s="24"/>
      <c r="K8" s="24"/>
    </row>
    <row r="9" spans="1:15" x14ac:dyDescent="0.2">
      <c r="A9" s="302" t="s">
        <v>34</v>
      </c>
      <c r="B9" s="302"/>
      <c r="C9" s="302"/>
      <c r="D9" s="65" t="str">
        <f>'K5'!$E$269</f>
        <v>0</v>
      </c>
      <c r="E9" s="66">
        <f>Pob!$M$9</f>
        <v>170</v>
      </c>
      <c r="F9" s="67">
        <f>PRODUCT(D9*E9)</f>
        <v>0</v>
      </c>
      <c r="G9" s="24"/>
      <c r="H9" s="24"/>
      <c r="I9" s="24"/>
      <c r="J9" s="24"/>
      <c r="K9" s="24"/>
    </row>
    <row r="10" spans="1:15" x14ac:dyDescent="0.2">
      <c r="A10" s="286" t="s">
        <v>130</v>
      </c>
      <c r="B10" s="286"/>
      <c r="C10" s="286"/>
      <c r="D10" s="68" t="str">
        <f>'K5'!$F$269</f>
        <v>0</v>
      </c>
      <c r="E10" s="69">
        <f>Pob!M10</f>
        <v>128</v>
      </c>
      <c r="F10" s="70">
        <f>PRODUCT(D10*E10)</f>
        <v>0</v>
      </c>
    </row>
    <row r="11" spans="1:15" x14ac:dyDescent="0.2">
      <c r="A11" s="303" t="s">
        <v>131</v>
      </c>
      <c r="B11" s="303"/>
      <c r="C11" s="303"/>
      <c r="D11" s="68" t="str">
        <f>'K5'!$G$269</f>
        <v>0</v>
      </c>
      <c r="E11" s="69">
        <f>Pob!M11</f>
        <v>85</v>
      </c>
      <c r="F11" s="70">
        <f>D11*E11</f>
        <v>0</v>
      </c>
    </row>
    <row r="12" spans="1:15" x14ac:dyDescent="0.2">
      <c r="A12" s="303" t="s">
        <v>132</v>
      </c>
      <c r="B12" s="303"/>
      <c r="C12" s="303"/>
      <c r="D12" s="68" t="str">
        <f>'K5'!$H$269</f>
        <v>0</v>
      </c>
      <c r="E12" s="69">
        <f>Pob!M12</f>
        <v>85</v>
      </c>
      <c r="F12" s="70">
        <f>PRODUCT(D12*E12)</f>
        <v>0</v>
      </c>
      <c r="G12" s="24"/>
      <c r="H12" s="24"/>
      <c r="I12" s="24"/>
      <c r="J12" s="24"/>
      <c r="K12" s="24"/>
    </row>
    <row r="13" spans="1:15" x14ac:dyDescent="0.2">
      <c r="A13" s="303" t="s">
        <v>153</v>
      </c>
      <c r="B13" s="303"/>
      <c r="C13" s="303"/>
      <c r="D13" s="68" t="str">
        <f>'K5'!$I$269</f>
        <v>0</v>
      </c>
      <c r="E13" s="69">
        <f>Pob!M13</f>
        <v>43</v>
      </c>
      <c r="F13" s="70">
        <f t="shared" ref="F13:F14" si="0">PRODUCT(D13*E13)</f>
        <v>0</v>
      </c>
      <c r="G13" s="24"/>
      <c r="H13" s="24"/>
      <c r="I13" s="24"/>
      <c r="J13" s="24"/>
      <c r="K13" s="24"/>
    </row>
    <row r="14" spans="1:15" x14ac:dyDescent="0.2">
      <c r="A14" s="303" t="s">
        <v>133</v>
      </c>
      <c r="B14" s="303"/>
      <c r="C14" s="303"/>
      <c r="D14" s="68" t="str">
        <f>'K5'!$J$269</f>
        <v>0</v>
      </c>
      <c r="E14" s="69">
        <f>Pob!M14</f>
        <v>43</v>
      </c>
      <c r="F14" s="70">
        <f t="shared" si="0"/>
        <v>0</v>
      </c>
      <c r="G14" s="24"/>
      <c r="H14" s="24"/>
      <c r="I14" s="24"/>
      <c r="J14" s="24"/>
      <c r="K14" s="24"/>
    </row>
    <row r="15" spans="1:15" ht="13.5" thickBot="1" x14ac:dyDescent="0.25">
      <c r="A15" s="286" t="s">
        <v>36</v>
      </c>
      <c r="B15" s="286"/>
      <c r="C15" s="286"/>
      <c r="D15" s="68" t="str">
        <f>'K5'!$K$269</f>
        <v>0</v>
      </c>
      <c r="E15" s="69">
        <f>Pob!M15</f>
        <v>43</v>
      </c>
      <c r="F15" s="73">
        <f>PRODUCT(D15*E15)</f>
        <v>0</v>
      </c>
      <c r="G15" s="24"/>
      <c r="H15" s="24"/>
      <c r="I15" s="24"/>
      <c r="J15" s="24"/>
      <c r="K15" s="24"/>
    </row>
    <row r="16" spans="1:15" ht="13.5" thickBot="1" x14ac:dyDescent="0.25">
      <c r="D16" s="358" t="s">
        <v>32</v>
      </c>
      <c r="E16" s="358"/>
      <c r="F16" s="74">
        <f>SUM(F9:F15)</f>
        <v>0</v>
      </c>
      <c r="G16" s="75"/>
      <c r="H16" s="24"/>
      <c r="I16" s="24"/>
      <c r="J16" s="24"/>
      <c r="K16" s="24"/>
    </row>
    <row r="17" spans="1:14" ht="13.5" thickBot="1" x14ac:dyDescent="0.25">
      <c r="A17" s="305" t="s">
        <v>37</v>
      </c>
      <c r="B17" s="305"/>
      <c r="C17" s="305"/>
      <c r="D17" s="305"/>
      <c r="E17" s="155"/>
      <c r="F17" s="24"/>
      <c r="G17" s="76"/>
    </row>
    <row r="18" spans="1:14" x14ac:dyDescent="0.2">
      <c r="A18" s="286" t="s">
        <v>38</v>
      </c>
      <c r="B18" s="286"/>
      <c r="C18" s="286"/>
      <c r="D18" s="65" t="str">
        <f>'K5'!$P$269</f>
        <v>0</v>
      </c>
      <c r="E18" s="66">
        <f>Pob!$M$18</f>
        <v>200</v>
      </c>
      <c r="F18" s="67">
        <f>PRODUCT(D18*E18)</f>
        <v>0</v>
      </c>
      <c r="G18" s="24"/>
      <c r="H18" s="24"/>
      <c r="I18" s="24"/>
      <c r="J18" s="24"/>
      <c r="K18" s="24"/>
    </row>
    <row r="19" spans="1:14" x14ac:dyDescent="0.2">
      <c r="A19" s="286" t="s">
        <v>134</v>
      </c>
      <c r="B19" s="286"/>
      <c r="C19" s="286"/>
      <c r="D19" s="68" t="str">
        <f>'K5'!$Q$269</f>
        <v>0</v>
      </c>
      <c r="E19" s="69">
        <f>Pob!$M$19</f>
        <v>140</v>
      </c>
      <c r="F19" s="70">
        <f>PRODUCT(D19*E19)</f>
        <v>0</v>
      </c>
      <c r="G19" s="24"/>
      <c r="H19" s="24"/>
      <c r="I19" s="24"/>
      <c r="J19" s="24"/>
      <c r="K19" s="24"/>
    </row>
    <row r="20" spans="1:14" x14ac:dyDescent="0.2">
      <c r="A20" s="286" t="s">
        <v>154</v>
      </c>
      <c r="B20" s="286"/>
      <c r="C20" s="286"/>
      <c r="D20" s="68" t="str">
        <f>'K5'!$R$269</f>
        <v>0</v>
      </c>
      <c r="E20" s="135">
        <f>Pob!M20</f>
        <v>90</v>
      </c>
      <c r="F20" s="70">
        <f>PRODUCT(D20*E20)</f>
        <v>0</v>
      </c>
      <c r="G20" s="24"/>
      <c r="H20" s="24"/>
      <c r="I20" s="24"/>
      <c r="J20" s="24"/>
      <c r="K20" s="24"/>
    </row>
    <row r="21" spans="1:14" ht="13.5" thickBot="1" x14ac:dyDescent="0.25">
      <c r="A21" s="303" t="s">
        <v>40</v>
      </c>
      <c r="B21" s="303"/>
      <c r="C21" s="303"/>
      <c r="D21" s="68" t="str">
        <f>'K5'!$S$269</f>
        <v>0</v>
      </c>
      <c r="E21" s="72">
        <f>Pob!M21</f>
        <v>10</v>
      </c>
      <c r="F21" s="73">
        <f>PRODUCT(D21*E21)</f>
        <v>0</v>
      </c>
      <c r="G21" s="24"/>
      <c r="H21" s="24"/>
      <c r="I21" s="24"/>
      <c r="J21" s="24"/>
      <c r="K21" s="24"/>
    </row>
    <row r="22" spans="1:14" ht="13.5" thickBot="1" x14ac:dyDescent="0.25">
      <c r="D22" s="358" t="s">
        <v>32</v>
      </c>
      <c r="E22" s="358"/>
      <c r="F22" s="77">
        <f>SUM(F18:F21)</f>
        <v>0</v>
      </c>
      <c r="G22" s="76"/>
    </row>
    <row r="23" spans="1:14" ht="13.5" thickBot="1" x14ac:dyDescent="0.25">
      <c r="A23" s="305" t="s">
        <v>41</v>
      </c>
      <c r="B23" s="305"/>
      <c r="C23" s="305"/>
      <c r="D23" s="305"/>
      <c r="E23" s="155"/>
      <c r="F23" s="30"/>
      <c r="G23" s="76"/>
    </row>
    <row r="24" spans="1:14" x14ac:dyDescent="0.2">
      <c r="A24" s="286" t="s">
        <v>38</v>
      </c>
      <c r="B24" s="286"/>
      <c r="C24" s="286"/>
      <c r="D24" s="65" t="str">
        <f>'K5'!$T$269</f>
        <v>0</v>
      </c>
      <c r="E24" s="66">
        <f>Pob!$M$24</f>
        <v>310</v>
      </c>
      <c r="F24" s="67">
        <f>PRODUCT(D24*E24)</f>
        <v>0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86" t="s">
        <v>134</v>
      </c>
      <c r="B25" s="286"/>
      <c r="C25" s="286"/>
      <c r="D25" s="68" t="str">
        <f>'K5'!$U$269</f>
        <v>0</v>
      </c>
      <c r="E25" s="69">
        <f>Pob!$M$25</f>
        <v>220</v>
      </c>
      <c r="F25" s="70">
        <f>PRODUCT(D25*E25)</f>
        <v>0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86" t="s">
        <v>154</v>
      </c>
      <c r="B26" s="286"/>
      <c r="C26" s="286"/>
      <c r="D26" s="68" t="str">
        <f>'K5'!$V$269</f>
        <v>0</v>
      </c>
      <c r="E26" s="69">
        <f>Pob!$M$26</f>
        <v>150</v>
      </c>
      <c r="F26" s="70">
        <f>PRODUCT(D26*E26)</f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303" t="s">
        <v>40</v>
      </c>
      <c r="B27" s="303"/>
      <c r="C27" s="303"/>
      <c r="D27" s="68" t="str">
        <f>'K5'!$W$269</f>
        <v>0</v>
      </c>
      <c r="E27" s="135">
        <f>Pob!M27</f>
        <v>70</v>
      </c>
      <c r="F27" s="70">
        <f>PRODUCT(D27*E27)</f>
        <v>0</v>
      </c>
      <c r="G27" s="24"/>
      <c r="H27" s="24"/>
      <c r="I27" s="24"/>
      <c r="J27" s="24"/>
      <c r="K27" s="24"/>
      <c r="L27" s="24"/>
      <c r="M27" s="24"/>
      <c r="N27" s="24"/>
    </row>
    <row r="28" spans="1:14" ht="13.5" thickBot="1" x14ac:dyDescent="0.25">
      <c r="A28" s="286" t="s">
        <v>135</v>
      </c>
      <c r="B28" s="286"/>
      <c r="C28" s="286"/>
      <c r="D28" s="71" t="str">
        <f>'K5'!$X$269</f>
        <v>0</v>
      </c>
      <c r="E28" s="72">
        <f>Pob!M28</f>
        <v>30</v>
      </c>
      <c r="F28" s="73">
        <f>PRODUCT(D28*E28)</f>
        <v>0</v>
      </c>
      <c r="G28" s="24"/>
      <c r="H28" s="24"/>
      <c r="I28" s="24"/>
    </row>
    <row r="29" spans="1:14" ht="13.5" thickBot="1" x14ac:dyDescent="0.25">
      <c r="D29" s="359" t="s">
        <v>32</v>
      </c>
      <c r="E29" s="359"/>
      <c r="F29" s="77">
        <f>SUM(F24:F28)</f>
        <v>0</v>
      </c>
      <c r="G29" s="76"/>
      <c r="J29" s="24"/>
      <c r="K29" s="24"/>
      <c r="L29" s="24"/>
      <c r="M29" s="24"/>
      <c r="N29" s="24"/>
    </row>
    <row r="30" spans="1:14" ht="13.5" thickBot="1" x14ac:dyDescent="0.25">
      <c r="A30" s="305" t="s">
        <v>42</v>
      </c>
      <c r="B30" s="305"/>
      <c r="C30" s="305"/>
      <c r="D30" s="24"/>
      <c r="E30" s="154"/>
      <c r="F30" s="30"/>
      <c r="G30" s="76"/>
      <c r="J30" s="24"/>
      <c r="K30" s="24"/>
      <c r="L30" s="24"/>
      <c r="M30" s="24"/>
      <c r="N30" s="24"/>
    </row>
    <row r="31" spans="1:14" x14ac:dyDescent="0.2">
      <c r="A31" s="286" t="s">
        <v>43</v>
      </c>
      <c r="B31" s="286"/>
      <c r="C31" s="286"/>
      <c r="D31" s="65" t="str">
        <f>'K5'!$Y$269</f>
        <v>0</v>
      </c>
      <c r="E31" s="66">
        <f>Pob!$M$31</f>
        <v>110</v>
      </c>
      <c r="F31" s="67">
        <f>PRODUCT(D31*E31)</f>
        <v>0</v>
      </c>
      <c r="G31" s="24"/>
      <c r="H31" s="24"/>
      <c r="I31" s="24"/>
      <c r="J31" s="24"/>
      <c r="K31" s="24"/>
      <c r="L31" s="24"/>
      <c r="M31" s="24"/>
      <c r="N31" s="281"/>
    </row>
    <row r="32" spans="1:14" x14ac:dyDescent="0.2">
      <c r="A32" s="286"/>
      <c r="B32" s="286"/>
      <c r="C32" s="286"/>
      <c r="D32" s="68"/>
      <c r="E32" s="69"/>
      <c r="F32" s="70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86" t="s">
        <v>44</v>
      </c>
      <c r="B33" s="286"/>
      <c r="C33" s="286"/>
      <c r="D33" s="68">
        <f>SUM(D18+D19+D21+D24+D28+D31+D26+D25+D40+D20+D27)</f>
        <v>0</v>
      </c>
      <c r="E33" s="69">
        <v>0</v>
      </c>
      <c r="F33" s="70">
        <f>PRODUCT(D33*E33)</f>
        <v>0</v>
      </c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86" t="s">
        <v>45</v>
      </c>
      <c r="B34" s="286"/>
      <c r="C34" s="286"/>
      <c r="D34" s="68" t="str">
        <f>'K5'!$N$269</f>
        <v>0</v>
      </c>
      <c r="E34" s="69">
        <f>Pob!$M$34</f>
        <v>10</v>
      </c>
      <c r="F34" s="70">
        <f>PRODUCT(D34*E34)</f>
        <v>0</v>
      </c>
      <c r="G34" s="24"/>
      <c r="H34" s="24"/>
      <c r="I34" s="24"/>
      <c r="J34" s="24"/>
      <c r="K34" s="24"/>
      <c r="L34" s="24"/>
      <c r="M34" s="24"/>
      <c r="N34" s="24"/>
    </row>
    <row r="35" spans="1:14" ht="13.5" thickBot="1" x14ac:dyDescent="0.25">
      <c r="A35" s="286" t="s">
        <v>46</v>
      </c>
      <c r="B35" s="286"/>
      <c r="C35" s="286"/>
      <c r="D35" s="71">
        <f>'K5'!$O$269</f>
        <v>0</v>
      </c>
      <c r="E35" s="72" t="str">
        <f>Pob!$M$35</f>
        <v>bezpł</v>
      </c>
      <c r="F35" s="73">
        <f>PRODUCT(D35*0)</f>
        <v>0</v>
      </c>
      <c r="J35" s="24"/>
      <c r="K35" s="24"/>
      <c r="L35" s="24"/>
      <c r="M35" s="24"/>
      <c r="N35" s="24"/>
    </row>
    <row r="36" spans="1:14" ht="13.5" thickBot="1" x14ac:dyDescent="0.25">
      <c r="A36" s="2"/>
      <c r="B36" s="2"/>
      <c r="C36" s="2"/>
      <c r="D36" s="79"/>
      <c r="E36" s="80" t="s">
        <v>32</v>
      </c>
      <c r="F36" s="81">
        <f>SUM(F35,F34,F33,F32,F31)</f>
        <v>0</v>
      </c>
      <c r="J36" s="24"/>
      <c r="K36" s="24"/>
      <c r="L36" s="24"/>
      <c r="M36" s="24"/>
      <c r="N36" s="24"/>
    </row>
    <row r="37" spans="1:14" ht="13.5" thickBot="1" x14ac:dyDescent="0.25">
      <c r="A37" s="36"/>
      <c r="B37" s="36"/>
      <c r="C37" s="360" t="s">
        <v>100</v>
      </c>
      <c r="D37" s="360"/>
      <c r="E37" s="360"/>
      <c r="F37" s="81">
        <f>SUM(F16,F22,F29,F36)</f>
        <v>0</v>
      </c>
      <c r="J37" s="24"/>
      <c r="K37" s="24"/>
      <c r="L37" s="24"/>
      <c r="M37" s="24"/>
      <c r="N37" s="24"/>
    </row>
    <row r="38" spans="1:14" ht="13.5" thickBot="1" x14ac:dyDescent="0.25">
      <c r="A38" s="361" t="s">
        <v>101</v>
      </c>
      <c r="B38" s="361"/>
      <c r="C38" s="361"/>
      <c r="D38" s="361"/>
      <c r="E38" s="361"/>
      <c r="F38" s="361"/>
      <c r="G38" s="76"/>
      <c r="J38" s="24"/>
      <c r="K38" s="24"/>
      <c r="L38" s="24"/>
      <c r="M38" s="24"/>
      <c r="N38" s="24"/>
    </row>
    <row r="39" spans="1:14" ht="13.5" thickBot="1" x14ac:dyDescent="0.25">
      <c r="A39" s="288" t="s">
        <v>102</v>
      </c>
      <c r="B39" s="288"/>
      <c r="C39" s="288"/>
      <c r="D39" s="65" t="str">
        <f>'K5'!$AA$269</f>
        <v>0</v>
      </c>
      <c r="E39" s="66">
        <f>Pob!$M$38</f>
        <v>3</v>
      </c>
      <c r="F39" s="67">
        <f>PRODUCT(D39*E39)</f>
        <v>0</v>
      </c>
      <c r="J39" s="24"/>
      <c r="K39" s="24"/>
      <c r="L39" s="24"/>
      <c r="M39" s="24"/>
      <c r="N39" s="24"/>
    </row>
    <row r="40" spans="1:14" x14ac:dyDescent="0.2">
      <c r="A40" s="288" t="s">
        <v>125</v>
      </c>
      <c r="B40" s="288"/>
      <c r="C40" s="353"/>
      <c r="D40" s="65" t="str">
        <f>'K5'!$AB$269</f>
        <v>0</v>
      </c>
      <c r="E40" s="66">
        <f>Pob!$M$39</f>
        <v>40</v>
      </c>
      <c r="F40" s="67">
        <f>PRODUCT(D40*E40)</f>
        <v>0</v>
      </c>
      <c r="J40" s="24"/>
      <c r="K40" s="24"/>
      <c r="L40" s="24"/>
      <c r="M40" s="24"/>
      <c r="N40" s="24"/>
    </row>
    <row r="41" spans="1:14" ht="13.5" thickBot="1" x14ac:dyDescent="0.25">
      <c r="A41" s="288" t="s">
        <v>103</v>
      </c>
      <c r="B41" s="288"/>
      <c r="C41" s="288"/>
      <c r="D41" s="71" t="str">
        <f>'K5'!$AC$269</f>
        <v>0</v>
      </c>
      <c r="E41" s="72">
        <f>Pob!$M$40</f>
        <v>20</v>
      </c>
      <c r="F41" s="73">
        <f>PRODUCT(D41*E41)</f>
        <v>0</v>
      </c>
      <c r="J41" s="24"/>
      <c r="K41" s="24"/>
      <c r="L41" s="24"/>
      <c r="M41" s="24"/>
      <c r="N41" s="24"/>
    </row>
    <row r="42" spans="1:14" ht="13.5" thickBot="1" x14ac:dyDescent="0.25">
      <c r="A42" s="288" t="s">
        <v>51</v>
      </c>
      <c r="B42" s="288"/>
      <c r="C42" s="288"/>
      <c r="D42" s="82">
        <f>'K5'!$AE$269</f>
        <v>0</v>
      </c>
      <c r="E42" s="110"/>
      <c r="F42" s="110"/>
      <c r="G42" s="76"/>
      <c r="J42" s="24"/>
      <c r="K42" s="24"/>
      <c r="L42" s="24"/>
      <c r="M42" s="24"/>
      <c r="N42" s="24"/>
    </row>
    <row r="43" spans="1:14" ht="13.5" thickBot="1" x14ac:dyDescent="0.25">
      <c r="A43" s="288"/>
      <c r="B43" s="288"/>
      <c r="C43" s="288"/>
      <c r="D43" s="368" t="s">
        <v>52</v>
      </c>
      <c r="E43" s="368"/>
      <c r="F43" s="83">
        <f>SUM(F41,F39,F40)</f>
        <v>0</v>
      </c>
      <c r="J43" s="24"/>
      <c r="K43" s="24"/>
      <c r="L43" s="24"/>
      <c r="M43" s="24"/>
      <c r="N43" s="24"/>
    </row>
    <row r="44" spans="1:14" ht="13.5" thickBot="1" x14ac:dyDescent="0.25">
      <c r="A44" s="84"/>
      <c r="B44" s="84"/>
      <c r="C44" s="84"/>
      <c r="D44" s="368" t="s">
        <v>104</v>
      </c>
      <c r="E44" s="368"/>
      <c r="F44" s="85">
        <f>SUM(F37,F43)</f>
        <v>0</v>
      </c>
      <c r="J44" s="24"/>
      <c r="K44" s="24"/>
      <c r="L44" s="24"/>
      <c r="M44" s="24"/>
      <c r="N44" s="24"/>
    </row>
    <row r="45" spans="1:14" ht="13.5" thickBot="1" x14ac:dyDescent="0.25">
      <c r="A45" s="321" t="s">
        <v>53</v>
      </c>
      <c r="B45" s="321"/>
      <c r="C45" s="321"/>
      <c r="E45" s="110"/>
      <c r="F45" s="30"/>
    </row>
    <row r="46" spans="1:14" x14ac:dyDescent="0.2">
      <c r="A46" s="286" t="s">
        <v>54</v>
      </c>
      <c r="B46" s="286"/>
      <c r="C46" s="286"/>
      <c r="D46" s="65" t="str">
        <f>'K5'!$L$269</f>
        <v>0</v>
      </c>
      <c r="E46" s="66">
        <f>Pob!$M$45</f>
        <v>30</v>
      </c>
      <c r="F46" s="67">
        <f>PRODUCT(D46*E46)</f>
        <v>0</v>
      </c>
      <c r="G46" s="24"/>
      <c r="H46" s="24"/>
      <c r="I46" s="24"/>
      <c r="J46" s="24"/>
      <c r="K46" s="24"/>
      <c r="L46" s="24"/>
      <c r="M46" s="24"/>
      <c r="N46" s="24"/>
    </row>
    <row r="47" spans="1:14" ht="13.5" thickBot="1" x14ac:dyDescent="0.25">
      <c r="A47" s="286" t="s">
        <v>55</v>
      </c>
      <c r="B47" s="286"/>
      <c r="C47" s="286"/>
      <c r="D47" s="71">
        <f>'K5'!$M$269</f>
        <v>0</v>
      </c>
      <c r="E47" s="72" t="str">
        <f>Pob!$M$46</f>
        <v>bezpł</v>
      </c>
      <c r="F47" s="73">
        <f>PRODUCT(D47*0)</f>
        <v>0</v>
      </c>
      <c r="G47" s="24"/>
      <c r="H47" s="24"/>
      <c r="I47" s="24"/>
      <c r="J47" s="24"/>
      <c r="K47" s="24"/>
      <c r="L47" s="24"/>
      <c r="M47" s="281"/>
      <c r="N47" s="24"/>
    </row>
    <row r="48" spans="1:14" ht="13.5" thickBot="1" x14ac:dyDescent="0.25">
      <c r="D48" s="368" t="s">
        <v>32</v>
      </c>
      <c r="E48" s="368"/>
      <c r="F48" s="86">
        <f>SUM(F46,F47)</f>
        <v>0</v>
      </c>
      <c r="G48" s="76"/>
      <c r="J48" s="24"/>
      <c r="K48" s="24"/>
      <c r="L48" s="24"/>
      <c r="M48" s="24"/>
      <c r="N48" s="24"/>
    </row>
    <row r="49" spans="1:14" ht="13.5" thickBot="1" x14ac:dyDescent="0.25"/>
    <row r="50" spans="1:14" ht="13.5" thickBot="1" x14ac:dyDescent="0.25">
      <c r="A50" s="24"/>
      <c r="B50" s="362" t="s">
        <v>56</v>
      </c>
      <c r="C50" s="362"/>
      <c r="D50" s="45"/>
      <c r="E50" s="369">
        <f>SUM(F16,F22,F29,F36,F48,F43)</f>
        <v>0</v>
      </c>
      <c r="F50" s="369"/>
      <c r="H50" s="289"/>
      <c r="I50" s="289"/>
      <c r="J50" s="289"/>
      <c r="K50" s="289"/>
      <c r="L50" s="289"/>
      <c r="N50" s="24"/>
    </row>
    <row r="51" spans="1:14" ht="13.5" thickBot="1" x14ac:dyDescent="0.25">
      <c r="B51" s="362" t="s">
        <v>105</v>
      </c>
      <c r="C51" s="362"/>
      <c r="D51" s="362"/>
      <c r="E51" s="87">
        <f>Pob!M50</f>
        <v>0.2525</v>
      </c>
      <c r="F51" s="88">
        <f>ROUND(F16*E51,2)</f>
        <v>0</v>
      </c>
      <c r="N51" s="24"/>
    </row>
    <row r="52" spans="1:14" ht="13.5" thickBot="1" x14ac:dyDescent="0.25">
      <c r="B52" s="364" t="s">
        <v>106</v>
      </c>
      <c r="C52" s="364"/>
      <c r="D52" s="364"/>
      <c r="E52" s="89"/>
      <c r="F52" s="90">
        <f>SUM(F48,F51)</f>
        <v>0</v>
      </c>
    </row>
    <row r="53" spans="1:14" ht="13.5" thickBot="1" x14ac:dyDescent="0.25">
      <c r="B53" s="364" t="s">
        <v>107</v>
      </c>
      <c r="C53" s="364"/>
      <c r="D53" s="364"/>
      <c r="E53" s="89"/>
      <c r="F53" s="91">
        <f>SUM(F44,-F51)</f>
        <v>0</v>
      </c>
    </row>
    <row r="54" spans="1:14" x14ac:dyDescent="0.2">
      <c r="A54" s="365"/>
      <c r="B54" s="365"/>
      <c r="C54" s="365"/>
      <c r="D54" s="365"/>
      <c r="E54" s="365"/>
      <c r="F54" s="365"/>
      <c r="G54" s="92"/>
      <c r="H54" s="92"/>
      <c r="I54" s="92"/>
      <c r="J54" s="92"/>
      <c r="K54" s="92"/>
      <c r="L54" s="92"/>
      <c r="M54" s="92"/>
      <c r="N54" s="92"/>
    </row>
    <row r="55" spans="1:14" x14ac:dyDescent="0.2">
      <c r="A55" s="366"/>
      <c r="B55" s="366"/>
      <c r="C55" s="46"/>
    </row>
    <row r="56" spans="1:14" x14ac:dyDescent="0.2">
      <c r="A56" s="367" t="s">
        <v>59</v>
      </c>
      <c r="B56" s="367"/>
      <c r="C56" s="367"/>
      <c r="D56" s="367"/>
      <c r="E56" s="367"/>
      <c r="F56" s="367"/>
      <c r="G56" s="93"/>
      <c r="H56" s="93"/>
      <c r="I56" s="93"/>
      <c r="J56" s="93"/>
      <c r="K56" s="93"/>
      <c r="L56" s="93"/>
      <c r="M56" s="93"/>
      <c r="N56" s="93"/>
    </row>
    <row r="57" spans="1:14" x14ac:dyDescent="0.2">
      <c r="A57" s="363" t="s">
        <v>108</v>
      </c>
      <c r="B57" s="363"/>
      <c r="C57" s="363"/>
      <c r="E57" s="289" t="s">
        <v>58</v>
      </c>
      <c r="F57" s="289"/>
    </row>
    <row r="58" spans="1:14" x14ac:dyDescent="0.2">
      <c r="A58" s="363" t="s">
        <v>109</v>
      </c>
      <c r="B58" s="363"/>
      <c r="C58" s="363"/>
    </row>
  </sheetData>
  <mergeCells count="61">
    <mergeCell ref="A56:F56"/>
    <mergeCell ref="A57:C57"/>
    <mergeCell ref="E57:F57"/>
    <mergeCell ref="A58:C58"/>
    <mergeCell ref="B51:D51"/>
    <mergeCell ref="B52:D52"/>
    <mergeCell ref="B53:D53"/>
    <mergeCell ref="A54:F54"/>
    <mergeCell ref="A55:B55"/>
    <mergeCell ref="A14:C14"/>
    <mergeCell ref="A15:C15"/>
    <mergeCell ref="D16:E16"/>
    <mergeCell ref="A17:D17"/>
    <mergeCell ref="A19:C19"/>
    <mergeCell ref="A18:C18"/>
    <mergeCell ref="H50:L50"/>
    <mergeCell ref="A41:C41"/>
    <mergeCell ref="A42:C42"/>
    <mergeCell ref="A43:C43"/>
    <mergeCell ref="D44:E44"/>
    <mergeCell ref="D43:E43"/>
    <mergeCell ref="A45:C45"/>
    <mergeCell ref="A46:C46"/>
    <mergeCell ref="A47:C47"/>
    <mergeCell ref="D48:E48"/>
    <mergeCell ref="B50:C50"/>
    <mergeCell ref="E50:F50"/>
    <mergeCell ref="A39:C39"/>
    <mergeCell ref="C37:E37"/>
    <mergeCell ref="A38:F38"/>
    <mergeCell ref="A40:C40"/>
    <mergeCell ref="A30:C30"/>
    <mergeCell ref="A31:C31"/>
    <mergeCell ref="A35:C35"/>
    <mergeCell ref="A32:C32"/>
    <mergeCell ref="A33:C33"/>
    <mergeCell ref="A34:C34"/>
    <mergeCell ref="A26:C26"/>
    <mergeCell ref="A27:C27"/>
    <mergeCell ref="A28:C28"/>
    <mergeCell ref="A25:C25"/>
    <mergeCell ref="D29:E29"/>
    <mergeCell ref="A21:C21"/>
    <mergeCell ref="A24:C24"/>
    <mergeCell ref="A20:C20"/>
    <mergeCell ref="D22:E22"/>
    <mergeCell ref="A23:D23"/>
    <mergeCell ref="A1:D1"/>
    <mergeCell ref="E1:G1"/>
    <mergeCell ref="A2:F2"/>
    <mergeCell ref="A3:F3"/>
    <mergeCell ref="A4:O4"/>
    <mergeCell ref="A10:C10"/>
    <mergeCell ref="A11:C11"/>
    <mergeCell ref="A12:C12"/>
    <mergeCell ref="A13:C13"/>
    <mergeCell ref="D6:F6"/>
    <mergeCell ref="A7:C7"/>
    <mergeCell ref="D7:D8"/>
    <mergeCell ref="A8:C8"/>
    <mergeCell ref="A9:C9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colBreaks count="1" manualBreakCount="1">
    <brk id="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58"/>
  <sheetViews>
    <sheetView showGridLines="0" topLeftCell="A13" zoomScaleNormal="100" workbookViewId="0">
      <selection activeCell="F51" sqref="F51:F52"/>
    </sheetView>
  </sheetViews>
  <sheetFormatPr defaultRowHeight="12.75" x14ac:dyDescent="0.2"/>
  <cols>
    <col min="3" max="3" width="13.7109375" customWidth="1"/>
    <col min="6" max="6" width="13.42578125" customWidth="1"/>
    <col min="7" max="7" width="10.42578125" customWidth="1"/>
  </cols>
  <sheetData>
    <row r="1" spans="1:15" x14ac:dyDescent="0.2">
      <c r="A1" s="299"/>
      <c r="B1" s="299"/>
      <c r="C1" s="299"/>
      <c r="D1" s="299"/>
      <c r="E1" s="354" t="s">
        <v>92</v>
      </c>
      <c r="F1" s="354"/>
      <c r="G1" s="354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299" t="s">
        <v>10</v>
      </c>
      <c r="B2" s="299"/>
      <c r="C2" s="299"/>
      <c r="D2" s="299"/>
      <c r="E2" s="299"/>
      <c r="F2" s="299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299" t="s">
        <v>93</v>
      </c>
      <c r="B3" s="299"/>
      <c r="C3" s="299"/>
      <c r="D3" s="299"/>
      <c r="E3" s="299"/>
      <c r="F3" s="299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355" t="s">
        <v>94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</row>
    <row r="5" spans="1:15" ht="15" x14ac:dyDescent="0.2">
      <c r="A5" s="59"/>
      <c r="B5" s="59"/>
      <c r="C5" s="206" t="s">
        <v>95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59"/>
      <c r="O5" s="59"/>
    </row>
    <row r="6" spans="1:15" ht="13.5" thickBot="1" x14ac:dyDescent="0.25">
      <c r="D6" s="370"/>
      <c r="E6" s="370"/>
      <c r="F6" s="370"/>
      <c r="G6" s="24"/>
      <c r="H6" s="24"/>
      <c r="I6" s="24"/>
      <c r="J6" s="24"/>
      <c r="K6" s="24"/>
    </row>
    <row r="7" spans="1:15" ht="13.5" thickBot="1" x14ac:dyDescent="0.25">
      <c r="A7" s="289"/>
      <c r="B7" s="289"/>
      <c r="C7" s="289"/>
      <c r="D7" s="357" t="s">
        <v>96</v>
      </c>
      <c r="E7" s="61" t="s">
        <v>16</v>
      </c>
      <c r="F7" s="62" t="s">
        <v>97</v>
      </c>
      <c r="G7" s="24"/>
      <c r="H7" s="24"/>
      <c r="I7" s="24"/>
      <c r="J7" s="24"/>
      <c r="K7" s="24"/>
    </row>
    <row r="8" spans="1:15" ht="13.5" thickBot="1" x14ac:dyDescent="0.25">
      <c r="A8" s="291" t="s">
        <v>20</v>
      </c>
      <c r="B8" s="291"/>
      <c r="C8" s="291"/>
      <c r="D8" s="357"/>
      <c r="E8" s="63" t="s">
        <v>98</v>
      </c>
      <c r="F8" s="64" t="s">
        <v>99</v>
      </c>
      <c r="G8" s="24"/>
      <c r="H8" s="24"/>
      <c r="I8" s="24"/>
      <c r="J8" s="24"/>
      <c r="K8" s="24"/>
    </row>
    <row r="9" spans="1:15" x14ac:dyDescent="0.2">
      <c r="A9" s="302" t="s">
        <v>34</v>
      </c>
      <c r="B9" s="302"/>
      <c r="C9" s="302"/>
      <c r="D9" s="65" t="str">
        <f>'K6'!$E$269</f>
        <v>0</v>
      </c>
      <c r="E9" s="66">
        <f>Pob!$M$9</f>
        <v>170</v>
      </c>
      <c r="F9" s="67">
        <f>PRODUCT(D9*E9)</f>
        <v>0</v>
      </c>
      <c r="G9" s="24"/>
      <c r="H9" s="24"/>
      <c r="I9" s="24"/>
      <c r="J9" s="24"/>
      <c r="K9" s="24"/>
    </row>
    <row r="10" spans="1:15" x14ac:dyDescent="0.2">
      <c r="A10" s="286" t="s">
        <v>130</v>
      </c>
      <c r="B10" s="286"/>
      <c r="C10" s="286"/>
      <c r="D10" s="68" t="str">
        <f>'K6'!$F$269</f>
        <v>0</v>
      </c>
      <c r="E10" s="69">
        <f>Pob!M10</f>
        <v>128</v>
      </c>
      <c r="F10" s="70">
        <f>PRODUCT(D10*E10)</f>
        <v>0</v>
      </c>
    </row>
    <row r="11" spans="1:15" x14ac:dyDescent="0.2">
      <c r="A11" s="303" t="s">
        <v>131</v>
      </c>
      <c r="B11" s="303"/>
      <c r="C11" s="303"/>
      <c r="D11" s="68" t="str">
        <f>'K6'!$G$269</f>
        <v>0</v>
      </c>
      <c r="E11" s="69">
        <f>Pob!M11</f>
        <v>85</v>
      </c>
      <c r="F11" s="70">
        <f>D11*E11</f>
        <v>0</v>
      </c>
    </row>
    <row r="12" spans="1:15" x14ac:dyDescent="0.2">
      <c r="A12" s="303" t="s">
        <v>132</v>
      </c>
      <c r="B12" s="303"/>
      <c r="C12" s="303"/>
      <c r="D12" s="68" t="str">
        <f>'K6'!$H$269</f>
        <v>0</v>
      </c>
      <c r="E12" s="69">
        <f>Pob!M12</f>
        <v>85</v>
      </c>
      <c r="F12" s="70">
        <f>PRODUCT(D12*E12)</f>
        <v>0</v>
      </c>
      <c r="G12" s="24"/>
      <c r="H12" s="24"/>
      <c r="I12" s="24"/>
      <c r="J12" s="24"/>
      <c r="K12" s="24"/>
    </row>
    <row r="13" spans="1:15" x14ac:dyDescent="0.2">
      <c r="A13" s="303" t="s">
        <v>153</v>
      </c>
      <c r="B13" s="303"/>
      <c r="C13" s="303"/>
      <c r="D13" s="68" t="str">
        <f>'K6'!$I$269</f>
        <v>0</v>
      </c>
      <c r="E13" s="69">
        <f>Pob!M13</f>
        <v>43</v>
      </c>
      <c r="F13" s="70">
        <f t="shared" ref="F13:F14" si="0">PRODUCT(D13*E13)</f>
        <v>0</v>
      </c>
      <c r="G13" s="24"/>
      <c r="H13" s="24"/>
      <c r="I13" s="24"/>
      <c r="J13" s="24"/>
      <c r="K13" s="24"/>
    </row>
    <row r="14" spans="1:15" x14ac:dyDescent="0.2">
      <c r="A14" s="303" t="s">
        <v>133</v>
      </c>
      <c r="B14" s="303"/>
      <c r="C14" s="303"/>
      <c r="D14" s="68" t="str">
        <f>'K6'!$J$269</f>
        <v>0</v>
      </c>
      <c r="E14" s="69">
        <f>Pob!M14</f>
        <v>43</v>
      </c>
      <c r="F14" s="70">
        <f t="shared" si="0"/>
        <v>0</v>
      </c>
      <c r="G14" s="24"/>
      <c r="H14" s="24"/>
      <c r="I14" s="24"/>
      <c r="J14" s="24"/>
      <c r="K14" s="24"/>
    </row>
    <row r="15" spans="1:15" ht="13.5" thickBot="1" x14ac:dyDescent="0.25">
      <c r="A15" s="286" t="s">
        <v>36</v>
      </c>
      <c r="B15" s="286"/>
      <c r="C15" s="286"/>
      <c r="D15" s="68" t="str">
        <f>'K6'!$K$269</f>
        <v>0</v>
      </c>
      <c r="E15" s="69">
        <f>Pob!M15</f>
        <v>43</v>
      </c>
      <c r="F15" s="73">
        <f>PRODUCT(D15*E15)</f>
        <v>0</v>
      </c>
      <c r="G15" s="24"/>
      <c r="H15" s="24"/>
      <c r="I15" s="24"/>
      <c r="J15" s="24"/>
      <c r="K15" s="24"/>
    </row>
    <row r="16" spans="1:15" ht="13.5" thickBot="1" x14ac:dyDescent="0.25">
      <c r="D16" s="358" t="s">
        <v>32</v>
      </c>
      <c r="E16" s="358"/>
      <c r="F16" s="74">
        <f>SUM(F9:F15)</f>
        <v>0</v>
      </c>
      <c r="G16" s="75"/>
      <c r="H16" s="24"/>
      <c r="I16" s="24"/>
      <c r="J16" s="24"/>
      <c r="K16" s="24"/>
    </row>
    <row r="17" spans="1:14" ht="13.5" thickBot="1" x14ac:dyDescent="0.25">
      <c r="A17" s="305" t="s">
        <v>37</v>
      </c>
      <c r="B17" s="305"/>
      <c r="C17" s="305"/>
      <c r="D17" s="305"/>
      <c r="E17" s="155"/>
      <c r="F17" s="24"/>
      <c r="G17" s="76"/>
    </row>
    <row r="18" spans="1:14" x14ac:dyDescent="0.2">
      <c r="A18" s="286" t="s">
        <v>38</v>
      </c>
      <c r="B18" s="286"/>
      <c r="C18" s="286"/>
      <c r="D18" s="65" t="str">
        <f>'K6'!$P$269</f>
        <v>0</v>
      </c>
      <c r="E18" s="66">
        <f>Pob!$M$18</f>
        <v>200</v>
      </c>
      <c r="F18" s="67">
        <f>PRODUCT(D18*E18)</f>
        <v>0</v>
      </c>
      <c r="G18" s="24"/>
      <c r="H18" s="24"/>
      <c r="I18" s="24"/>
      <c r="J18" s="24"/>
      <c r="K18" s="24"/>
    </row>
    <row r="19" spans="1:14" x14ac:dyDescent="0.2">
      <c r="A19" s="286" t="s">
        <v>134</v>
      </c>
      <c r="B19" s="286"/>
      <c r="C19" s="286"/>
      <c r="D19" s="68" t="str">
        <f>'K6'!$Q$269</f>
        <v>0</v>
      </c>
      <c r="E19" s="69">
        <f>Pob!$M$19</f>
        <v>140</v>
      </c>
      <c r="F19" s="70">
        <f>PRODUCT(D19*E19)</f>
        <v>0</v>
      </c>
      <c r="G19" s="24"/>
      <c r="H19" s="24"/>
      <c r="I19" s="24"/>
      <c r="J19" s="24"/>
      <c r="K19" s="24"/>
    </row>
    <row r="20" spans="1:14" x14ac:dyDescent="0.2">
      <c r="A20" s="286" t="s">
        <v>154</v>
      </c>
      <c r="B20" s="286"/>
      <c r="C20" s="286"/>
      <c r="D20" s="68" t="str">
        <f>'K6'!$R$269</f>
        <v>0</v>
      </c>
      <c r="E20" s="135">
        <f>Pob!M20</f>
        <v>90</v>
      </c>
      <c r="F20" s="70">
        <f>PRODUCT(D20*E20)</f>
        <v>0</v>
      </c>
      <c r="G20" s="24"/>
      <c r="H20" s="24"/>
      <c r="I20" s="24"/>
      <c r="J20" s="24"/>
      <c r="K20" s="24"/>
    </row>
    <row r="21" spans="1:14" ht="13.5" thickBot="1" x14ac:dyDescent="0.25">
      <c r="A21" s="303" t="s">
        <v>40</v>
      </c>
      <c r="B21" s="303"/>
      <c r="C21" s="303"/>
      <c r="D21" s="68" t="str">
        <f>'K6'!$S$269</f>
        <v>0</v>
      </c>
      <c r="E21" s="72">
        <f>Pob!M21</f>
        <v>10</v>
      </c>
      <c r="F21" s="73">
        <f>PRODUCT(D21*E21)</f>
        <v>0</v>
      </c>
      <c r="G21" s="24"/>
      <c r="H21" s="24"/>
      <c r="I21" s="24"/>
      <c r="J21" s="24"/>
      <c r="K21" s="24"/>
    </row>
    <row r="22" spans="1:14" ht="13.5" thickBot="1" x14ac:dyDescent="0.25">
      <c r="D22" s="358" t="s">
        <v>32</v>
      </c>
      <c r="E22" s="358"/>
      <c r="F22" s="77">
        <f>SUM(F18:F21)</f>
        <v>0</v>
      </c>
      <c r="G22" s="76"/>
    </row>
    <row r="23" spans="1:14" ht="13.5" thickBot="1" x14ac:dyDescent="0.25">
      <c r="A23" s="305" t="s">
        <v>41</v>
      </c>
      <c r="B23" s="305"/>
      <c r="C23" s="305"/>
      <c r="D23" s="305"/>
      <c r="E23" s="155"/>
      <c r="F23" s="30"/>
      <c r="G23" s="76"/>
    </row>
    <row r="24" spans="1:14" x14ac:dyDescent="0.2">
      <c r="A24" s="286" t="s">
        <v>38</v>
      </c>
      <c r="B24" s="286"/>
      <c r="C24" s="286"/>
      <c r="D24" s="65" t="str">
        <f>'K6'!$T$269</f>
        <v>0</v>
      </c>
      <c r="E24" s="66">
        <f>Pob!$M$24</f>
        <v>310</v>
      </c>
      <c r="F24" s="67">
        <f>PRODUCT(D24*E24)</f>
        <v>0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86" t="s">
        <v>134</v>
      </c>
      <c r="B25" s="286"/>
      <c r="C25" s="286"/>
      <c r="D25" s="68" t="str">
        <f>'K6'!$U$269</f>
        <v>0</v>
      </c>
      <c r="E25" s="69">
        <f>Pob!$M$25</f>
        <v>220</v>
      </c>
      <c r="F25" s="70">
        <f>PRODUCT(D25*E25)</f>
        <v>0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86" t="s">
        <v>154</v>
      </c>
      <c r="B26" s="286"/>
      <c r="C26" s="286"/>
      <c r="D26" s="68" t="str">
        <f>'K6'!$V$269</f>
        <v>0</v>
      </c>
      <c r="E26" s="69">
        <f>Pob!$M$26</f>
        <v>150</v>
      </c>
      <c r="F26" s="70">
        <f>PRODUCT(D26*E26)</f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303" t="s">
        <v>40</v>
      </c>
      <c r="B27" s="303"/>
      <c r="C27" s="303"/>
      <c r="D27" s="68" t="str">
        <f>'K6'!$W$269</f>
        <v>0</v>
      </c>
      <c r="E27" s="135">
        <f>Pob!M27</f>
        <v>70</v>
      </c>
      <c r="F27" s="70">
        <f>PRODUCT(D27*E27)</f>
        <v>0</v>
      </c>
      <c r="G27" s="24"/>
      <c r="H27" s="24"/>
      <c r="I27" s="24"/>
      <c r="J27" s="24"/>
      <c r="K27" s="24"/>
      <c r="L27" s="24"/>
      <c r="M27" s="24"/>
      <c r="N27" s="24"/>
    </row>
    <row r="28" spans="1:14" ht="13.5" thickBot="1" x14ac:dyDescent="0.25">
      <c r="A28" s="286" t="s">
        <v>135</v>
      </c>
      <c r="B28" s="286"/>
      <c r="C28" s="286"/>
      <c r="D28" s="71" t="str">
        <f>'K6'!$X$269</f>
        <v>0</v>
      </c>
      <c r="E28" s="72">
        <f>Pob!M28</f>
        <v>30</v>
      </c>
      <c r="F28" s="73">
        <f>PRODUCT(D28*E28)</f>
        <v>0</v>
      </c>
      <c r="G28" s="24"/>
      <c r="H28" s="24"/>
      <c r="I28" s="24"/>
    </row>
    <row r="29" spans="1:14" ht="13.5" thickBot="1" x14ac:dyDescent="0.25">
      <c r="D29" s="359" t="s">
        <v>32</v>
      </c>
      <c r="E29" s="359"/>
      <c r="F29" s="77">
        <f>SUM(F24:F28)</f>
        <v>0</v>
      </c>
      <c r="G29" s="76"/>
      <c r="J29" s="24"/>
      <c r="K29" s="24"/>
      <c r="L29" s="24"/>
      <c r="M29" s="24"/>
      <c r="N29" s="24"/>
    </row>
    <row r="30" spans="1:14" ht="13.5" thickBot="1" x14ac:dyDescent="0.25">
      <c r="A30" s="305" t="s">
        <v>42</v>
      </c>
      <c r="B30" s="305"/>
      <c r="C30" s="305"/>
      <c r="D30" s="24"/>
      <c r="E30" s="154"/>
      <c r="F30" s="30"/>
      <c r="G30" s="76"/>
      <c r="J30" s="24"/>
      <c r="K30" s="24"/>
      <c r="L30" s="24"/>
      <c r="M30" s="24"/>
      <c r="N30" s="24"/>
    </row>
    <row r="31" spans="1:14" x14ac:dyDescent="0.2">
      <c r="A31" s="286" t="s">
        <v>43</v>
      </c>
      <c r="B31" s="286"/>
      <c r="C31" s="286"/>
      <c r="D31" s="65" t="str">
        <f>'K6'!$Y$269</f>
        <v>0</v>
      </c>
      <c r="E31" s="66">
        <f>Pob!$M$31</f>
        <v>110</v>
      </c>
      <c r="F31" s="67">
        <f>PRODUCT(D31*E31)</f>
        <v>0</v>
      </c>
      <c r="G31" s="24"/>
      <c r="H31" s="24"/>
      <c r="I31" s="24"/>
      <c r="J31" s="24"/>
      <c r="K31" s="24"/>
      <c r="L31" s="24"/>
      <c r="M31" s="24"/>
      <c r="N31" s="281"/>
    </row>
    <row r="32" spans="1:14" x14ac:dyDescent="0.2">
      <c r="A32" s="286"/>
      <c r="B32" s="286"/>
      <c r="C32" s="286"/>
      <c r="D32" s="68"/>
      <c r="E32" s="69"/>
      <c r="F32" s="70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86" t="s">
        <v>44</v>
      </c>
      <c r="B33" s="286"/>
      <c r="C33" s="286"/>
      <c r="D33" s="68">
        <f>SUM(D18+D19+D21+D24+D28+D31+D26+D25+D40+D20+D27)</f>
        <v>0</v>
      </c>
      <c r="E33" s="69">
        <v>0</v>
      </c>
      <c r="F33" s="70">
        <f>PRODUCT(D33*E33)</f>
        <v>0</v>
      </c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86" t="s">
        <v>45</v>
      </c>
      <c r="B34" s="286"/>
      <c r="C34" s="286"/>
      <c r="D34" s="68" t="str">
        <f>'K6'!$N$269</f>
        <v>0</v>
      </c>
      <c r="E34" s="69">
        <f>Pob!$M$34</f>
        <v>10</v>
      </c>
      <c r="F34" s="70">
        <f>PRODUCT(D34*E34)</f>
        <v>0</v>
      </c>
      <c r="G34" s="24"/>
      <c r="H34" s="24"/>
      <c r="I34" s="24"/>
      <c r="J34" s="24"/>
      <c r="K34" s="24"/>
      <c r="L34" s="24"/>
      <c r="M34" s="24"/>
      <c r="N34" s="24"/>
    </row>
    <row r="35" spans="1:14" ht="13.5" thickBot="1" x14ac:dyDescent="0.25">
      <c r="A35" s="286" t="s">
        <v>46</v>
      </c>
      <c r="B35" s="286"/>
      <c r="C35" s="286"/>
      <c r="D35" s="71">
        <f>'K6'!$O$269</f>
        <v>0</v>
      </c>
      <c r="E35" s="72" t="str">
        <f>Pob!$M$35</f>
        <v>bezpł</v>
      </c>
      <c r="F35" s="73">
        <f>PRODUCT(D35*0)</f>
        <v>0</v>
      </c>
      <c r="J35" s="24"/>
      <c r="K35" s="24"/>
      <c r="L35" s="24"/>
      <c r="M35" s="24"/>
      <c r="N35" s="24"/>
    </row>
    <row r="36" spans="1:14" ht="13.5" thickBot="1" x14ac:dyDescent="0.25">
      <c r="A36" s="2"/>
      <c r="B36" s="2"/>
      <c r="C36" s="2"/>
      <c r="D36" s="79"/>
      <c r="E36" s="80" t="s">
        <v>32</v>
      </c>
      <c r="F36" s="81">
        <f>SUM(F35,F34,F33,F32,F31)</f>
        <v>0</v>
      </c>
      <c r="J36" s="24"/>
      <c r="K36" s="24"/>
      <c r="L36" s="24"/>
      <c r="M36" s="24"/>
      <c r="N36" s="24"/>
    </row>
    <row r="37" spans="1:14" ht="13.5" thickBot="1" x14ac:dyDescent="0.25">
      <c r="A37" s="36"/>
      <c r="B37" s="36"/>
      <c r="C37" s="360" t="s">
        <v>100</v>
      </c>
      <c r="D37" s="360"/>
      <c r="E37" s="360"/>
      <c r="F37" s="81">
        <f>SUM(F16,F22,F29,F36)</f>
        <v>0</v>
      </c>
      <c r="J37" s="24"/>
      <c r="K37" s="24"/>
      <c r="L37" s="24"/>
      <c r="M37" s="24"/>
      <c r="N37" s="24"/>
    </row>
    <row r="38" spans="1:14" ht="13.5" thickBot="1" x14ac:dyDescent="0.25">
      <c r="A38" s="361" t="s">
        <v>101</v>
      </c>
      <c r="B38" s="361"/>
      <c r="C38" s="361"/>
      <c r="D38" s="361"/>
      <c r="E38" s="361"/>
      <c r="F38" s="361"/>
      <c r="G38" s="76"/>
      <c r="J38" s="24"/>
      <c r="K38" s="24"/>
      <c r="L38" s="24"/>
      <c r="M38" s="24"/>
      <c r="N38" s="24"/>
    </row>
    <row r="39" spans="1:14" ht="13.5" thickBot="1" x14ac:dyDescent="0.25">
      <c r="A39" s="288" t="s">
        <v>102</v>
      </c>
      <c r="B39" s="288"/>
      <c r="C39" s="288"/>
      <c r="D39" s="65" t="str">
        <f>'K6'!$AA$269</f>
        <v>0</v>
      </c>
      <c r="E39" s="66">
        <f>Pob!$M$38</f>
        <v>3</v>
      </c>
      <c r="F39" s="67">
        <f>PRODUCT(D39*E39)</f>
        <v>0</v>
      </c>
      <c r="J39" s="24"/>
      <c r="K39" s="24"/>
      <c r="L39" s="24"/>
      <c r="M39" s="24"/>
      <c r="N39" s="24"/>
    </row>
    <row r="40" spans="1:14" x14ac:dyDescent="0.2">
      <c r="A40" s="288" t="s">
        <v>125</v>
      </c>
      <c r="B40" s="288"/>
      <c r="C40" s="353"/>
      <c r="D40" s="65" t="str">
        <f>'K6'!$AB$269</f>
        <v>0</v>
      </c>
      <c r="E40" s="66">
        <f>Pob!$M$39</f>
        <v>40</v>
      </c>
      <c r="F40" s="67">
        <f>PRODUCT(D40*E40)</f>
        <v>0</v>
      </c>
      <c r="J40" s="24"/>
      <c r="K40" s="24"/>
      <c r="L40" s="24"/>
      <c r="M40" s="24"/>
      <c r="N40" s="24"/>
    </row>
    <row r="41" spans="1:14" ht="13.5" thickBot="1" x14ac:dyDescent="0.25">
      <c r="A41" s="288" t="s">
        <v>103</v>
      </c>
      <c r="B41" s="288"/>
      <c r="C41" s="288"/>
      <c r="D41" s="71" t="str">
        <f>'K6'!$AC$269</f>
        <v>0</v>
      </c>
      <c r="E41" s="72">
        <f>Pob!$M$40</f>
        <v>20</v>
      </c>
      <c r="F41" s="73">
        <f>PRODUCT(D41*E41)</f>
        <v>0</v>
      </c>
      <c r="J41" s="24"/>
      <c r="K41" s="24"/>
      <c r="L41" s="24"/>
      <c r="M41" s="24"/>
      <c r="N41" s="24"/>
    </row>
    <row r="42" spans="1:14" ht="13.5" thickBot="1" x14ac:dyDescent="0.25">
      <c r="A42" s="288" t="s">
        <v>51</v>
      </c>
      <c r="B42" s="288"/>
      <c r="C42" s="288"/>
      <c r="D42" s="82">
        <f>'K6'!$AE$269</f>
        <v>0</v>
      </c>
      <c r="E42" s="110"/>
      <c r="F42" s="110"/>
      <c r="G42" s="76"/>
      <c r="J42" s="24"/>
      <c r="K42" s="24"/>
      <c r="L42" s="24"/>
      <c r="M42" s="24"/>
      <c r="N42" s="24"/>
    </row>
    <row r="43" spans="1:14" ht="13.5" thickBot="1" x14ac:dyDescent="0.25">
      <c r="A43" s="288"/>
      <c r="B43" s="288"/>
      <c r="C43" s="288"/>
      <c r="D43" s="368" t="s">
        <v>52</v>
      </c>
      <c r="E43" s="368"/>
      <c r="F43" s="83">
        <f>SUM(F41,F39,F40)</f>
        <v>0</v>
      </c>
      <c r="J43" s="24"/>
      <c r="K43" s="24"/>
      <c r="L43" s="24"/>
      <c r="M43" s="24"/>
      <c r="N43" s="24"/>
    </row>
    <row r="44" spans="1:14" ht="13.5" thickBot="1" x14ac:dyDescent="0.25">
      <c r="A44" s="84"/>
      <c r="B44" s="84"/>
      <c r="C44" s="84"/>
      <c r="D44" s="368" t="s">
        <v>104</v>
      </c>
      <c r="E44" s="368"/>
      <c r="F44" s="85">
        <f>SUM(F37,F43)</f>
        <v>0</v>
      </c>
      <c r="J44" s="24"/>
      <c r="K44" s="24"/>
      <c r="L44" s="24"/>
      <c r="M44" s="24"/>
      <c r="N44" s="24"/>
    </row>
    <row r="45" spans="1:14" ht="13.5" thickBot="1" x14ac:dyDescent="0.25">
      <c r="A45" s="321" t="s">
        <v>53</v>
      </c>
      <c r="B45" s="321"/>
      <c r="C45" s="321"/>
      <c r="E45" s="110"/>
      <c r="F45" s="30"/>
    </row>
    <row r="46" spans="1:14" x14ac:dyDescent="0.2">
      <c r="A46" s="286" t="s">
        <v>54</v>
      </c>
      <c r="B46" s="286"/>
      <c r="C46" s="286"/>
      <c r="D46" s="65" t="str">
        <f>'K6'!$L$269</f>
        <v>0</v>
      </c>
      <c r="E46" s="66">
        <f>Pob!$M$45</f>
        <v>30</v>
      </c>
      <c r="F46" s="67">
        <f>PRODUCT(D46*E46)</f>
        <v>0</v>
      </c>
      <c r="G46" s="24"/>
      <c r="H46" s="24"/>
      <c r="I46" s="24"/>
      <c r="J46" s="24"/>
      <c r="K46" s="24"/>
      <c r="L46" s="24"/>
      <c r="M46" s="24"/>
      <c r="N46" s="24"/>
    </row>
    <row r="47" spans="1:14" ht="13.5" thickBot="1" x14ac:dyDescent="0.25">
      <c r="A47" s="286" t="s">
        <v>55</v>
      </c>
      <c r="B47" s="286"/>
      <c r="C47" s="286"/>
      <c r="D47" s="71">
        <f>'K6'!$M$269</f>
        <v>0</v>
      </c>
      <c r="E47" s="72" t="str">
        <f>Pob!$M$46</f>
        <v>bezpł</v>
      </c>
      <c r="F47" s="73">
        <f>PRODUCT(D47*0)</f>
        <v>0</v>
      </c>
      <c r="G47" s="24"/>
      <c r="H47" s="24"/>
      <c r="I47" s="24"/>
      <c r="J47" s="24"/>
      <c r="K47" s="24"/>
      <c r="L47" s="24"/>
      <c r="M47" s="281"/>
      <c r="N47" s="24"/>
    </row>
    <row r="48" spans="1:14" ht="13.5" thickBot="1" x14ac:dyDescent="0.25">
      <c r="D48" s="368" t="s">
        <v>32</v>
      </c>
      <c r="E48" s="368"/>
      <c r="F48" s="86">
        <f>SUM(F46,F47)</f>
        <v>0</v>
      </c>
      <c r="G48" s="76"/>
      <c r="J48" s="24"/>
      <c r="K48" s="24"/>
      <c r="L48" s="24"/>
      <c r="M48" s="24"/>
      <c r="N48" s="24"/>
    </row>
    <row r="49" spans="1:14" ht="13.5" thickBot="1" x14ac:dyDescent="0.25"/>
    <row r="50" spans="1:14" ht="13.5" thickBot="1" x14ac:dyDescent="0.25">
      <c r="A50" s="24"/>
      <c r="B50" s="362" t="s">
        <v>56</v>
      </c>
      <c r="C50" s="362"/>
      <c r="D50" s="45"/>
      <c r="E50" s="369">
        <f>SUM(F16,F22,F29,F36,F48,F43)</f>
        <v>0</v>
      </c>
      <c r="F50" s="369"/>
      <c r="H50" s="289"/>
      <c r="I50" s="289"/>
      <c r="J50" s="289"/>
      <c r="K50" s="289"/>
      <c r="L50" s="289"/>
      <c r="N50" s="24"/>
    </row>
    <row r="51" spans="1:14" ht="13.5" thickBot="1" x14ac:dyDescent="0.25">
      <c r="B51" s="362" t="s">
        <v>105</v>
      </c>
      <c r="C51" s="362"/>
      <c r="D51" s="362"/>
      <c r="E51" s="87">
        <f>Pob!M50</f>
        <v>0.2525</v>
      </c>
      <c r="F51" s="88">
        <f>ROUND(F16*E51,2)</f>
        <v>0</v>
      </c>
      <c r="N51" s="24"/>
    </row>
    <row r="52" spans="1:14" ht="13.5" thickBot="1" x14ac:dyDescent="0.25">
      <c r="B52" s="364" t="s">
        <v>106</v>
      </c>
      <c r="C52" s="364"/>
      <c r="D52" s="364"/>
      <c r="E52" s="89"/>
      <c r="F52" s="90">
        <f>SUM(F48,F51)</f>
        <v>0</v>
      </c>
    </row>
    <row r="53" spans="1:14" ht="13.5" thickBot="1" x14ac:dyDescent="0.25">
      <c r="B53" s="364" t="s">
        <v>107</v>
      </c>
      <c r="C53" s="364"/>
      <c r="D53" s="364"/>
      <c r="E53" s="89"/>
      <c r="F53" s="91">
        <f>SUM(F44,-F51)</f>
        <v>0</v>
      </c>
    </row>
    <row r="54" spans="1:14" x14ac:dyDescent="0.2">
      <c r="A54" s="365"/>
      <c r="B54" s="365"/>
      <c r="C54" s="365"/>
      <c r="D54" s="365"/>
      <c r="E54" s="365"/>
      <c r="F54" s="365"/>
      <c r="G54" s="92"/>
      <c r="H54" s="92"/>
      <c r="I54" s="92"/>
      <c r="J54" s="92"/>
      <c r="K54" s="92"/>
      <c r="L54" s="92"/>
      <c r="M54" s="92"/>
      <c r="N54" s="92"/>
    </row>
    <row r="55" spans="1:14" x14ac:dyDescent="0.2">
      <c r="A55" s="366"/>
      <c r="B55" s="366"/>
      <c r="C55" s="46"/>
    </row>
    <row r="56" spans="1:14" x14ac:dyDescent="0.2">
      <c r="A56" s="367" t="s">
        <v>59</v>
      </c>
      <c r="B56" s="367"/>
      <c r="C56" s="367"/>
      <c r="D56" s="367"/>
      <c r="E56" s="367"/>
      <c r="F56" s="367"/>
      <c r="G56" s="93"/>
      <c r="H56" s="93"/>
      <c r="I56" s="93"/>
      <c r="J56" s="93"/>
      <c r="K56" s="93"/>
      <c r="L56" s="93"/>
      <c r="M56" s="93"/>
      <c r="N56" s="93"/>
    </row>
    <row r="57" spans="1:14" x14ac:dyDescent="0.2">
      <c r="A57" s="363" t="s">
        <v>108</v>
      </c>
      <c r="B57" s="363"/>
      <c r="C57" s="363"/>
      <c r="E57" s="289" t="s">
        <v>58</v>
      </c>
      <c r="F57" s="289"/>
    </row>
    <row r="58" spans="1:14" x14ac:dyDescent="0.2">
      <c r="A58" s="363" t="s">
        <v>109</v>
      </c>
      <c r="B58" s="363"/>
      <c r="C58" s="363"/>
    </row>
  </sheetData>
  <mergeCells count="61">
    <mergeCell ref="A56:F56"/>
    <mergeCell ref="A57:C57"/>
    <mergeCell ref="E57:F57"/>
    <mergeCell ref="A58:C58"/>
    <mergeCell ref="B51:D51"/>
    <mergeCell ref="B52:D52"/>
    <mergeCell ref="B53:D53"/>
    <mergeCell ref="A54:F54"/>
    <mergeCell ref="A55:B55"/>
    <mergeCell ref="A14:C14"/>
    <mergeCell ref="A15:C15"/>
    <mergeCell ref="D16:E16"/>
    <mergeCell ref="A17:D17"/>
    <mergeCell ref="A19:C19"/>
    <mergeCell ref="A18:C18"/>
    <mergeCell ref="H50:L50"/>
    <mergeCell ref="A41:C41"/>
    <mergeCell ref="A42:C42"/>
    <mergeCell ref="A43:C43"/>
    <mergeCell ref="D44:E44"/>
    <mergeCell ref="D43:E43"/>
    <mergeCell ref="A45:C45"/>
    <mergeCell ref="A46:C46"/>
    <mergeCell ref="A47:C47"/>
    <mergeCell ref="D48:E48"/>
    <mergeCell ref="B50:C50"/>
    <mergeCell ref="E50:F50"/>
    <mergeCell ref="A39:C39"/>
    <mergeCell ref="C37:E37"/>
    <mergeCell ref="A38:F38"/>
    <mergeCell ref="A40:C40"/>
    <mergeCell ref="A30:C30"/>
    <mergeCell ref="A31:C31"/>
    <mergeCell ref="A35:C35"/>
    <mergeCell ref="A32:C32"/>
    <mergeCell ref="A33:C33"/>
    <mergeCell ref="A34:C34"/>
    <mergeCell ref="A26:C26"/>
    <mergeCell ref="A27:C27"/>
    <mergeCell ref="A28:C28"/>
    <mergeCell ref="A25:C25"/>
    <mergeCell ref="D29:E29"/>
    <mergeCell ref="A21:C21"/>
    <mergeCell ref="A24:C24"/>
    <mergeCell ref="A20:C20"/>
    <mergeCell ref="D22:E22"/>
    <mergeCell ref="A23:D23"/>
    <mergeCell ref="A1:D1"/>
    <mergeCell ref="E1:G1"/>
    <mergeCell ref="A2:F2"/>
    <mergeCell ref="A3:F3"/>
    <mergeCell ref="A4:O4"/>
    <mergeCell ref="A10:C10"/>
    <mergeCell ref="A11:C11"/>
    <mergeCell ref="A12:C12"/>
    <mergeCell ref="A13:C13"/>
    <mergeCell ref="D6:F6"/>
    <mergeCell ref="A7:C7"/>
    <mergeCell ref="D7:D8"/>
    <mergeCell ref="A8:C8"/>
    <mergeCell ref="A9:C9"/>
  </mergeCells>
  <pageMargins left="0.7" right="0.7" top="0.75" bottom="0.75" header="0.51180555555555551" footer="0.51180555555555551"/>
  <pageSetup paperSize="9" scale="98" firstPageNumber="0" orientation="portrait" horizontalDpi="300" verticalDpi="300" r:id="rId1"/>
  <headerFooter alignWithMargins="0"/>
  <colBreaks count="1" manualBreakCount="1">
    <brk id="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58"/>
  <sheetViews>
    <sheetView showGridLines="0" topLeftCell="A16" zoomScaleNormal="100" workbookViewId="0">
      <selection activeCell="F51" sqref="F51:F52"/>
    </sheetView>
  </sheetViews>
  <sheetFormatPr defaultRowHeight="12.75" x14ac:dyDescent="0.2"/>
  <cols>
    <col min="3" max="3" width="13.7109375" customWidth="1"/>
    <col min="6" max="6" width="13.42578125" customWidth="1"/>
    <col min="7" max="7" width="10.42578125" customWidth="1"/>
  </cols>
  <sheetData>
    <row r="1" spans="1:15" x14ac:dyDescent="0.2">
      <c r="A1" s="299"/>
      <c r="B1" s="299"/>
      <c r="C1" s="299"/>
      <c r="D1" s="299"/>
      <c r="E1" s="354" t="s">
        <v>92</v>
      </c>
      <c r="F1" s="354"/>
      <c r="G1" s="354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299" t="s">
        <v>10</v>
      </c>
      <c r="B2" s="299"/>
      <c r="C2" s="299"/>
      <c r="D2" s="299"/>
      <c r="E2" s="299"/>
      <c r="F2" s="299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299" t="s">
        <v>93</v>
      </c>
      <c r="B3" s="299"/>
      <c r="C3" s="299"/>
      <c r="D3" s="299"/>
      <c r="E3" s="299"/>
      <c r="F3" s="299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355" t="s">
        <v>94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</row>
    <row r="5" spans="1:15" ht="15" x14ac:dyDescent="0.2">
      <c r="A5" s="59"/>
      <c r="B5" s="59"/>
      <c r="C5" s="206" t="s">
        <v>95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59"/>
      <c r="O5" s="59"/>
    </row>
    <row r="6" spans="1:15" ht="13.5" thickBot="1" x14ac:dyDescent="0.25">
      <c r="D6" s="370"/>
      <c r="E6" s="370"/>
      <c r="F6" s="370"/>
      <c r="G6" s="24"/>
      <c r="H6" s="24"/>
      <c r="I6" s="24"/>
      <c r="J6" s="24"/>
      <c r="K6" s="24"/>
    </row>
    <row r="7" spans="1:15" ht="13.5" thickBot="1" x14ac:dyDescent="0.25">
      <c r="A7" s="289"/>
      <c r="B7" s="289"/>
      <c r="C7" s="289"/>
      <c r="D7" s="357" t="s">
        <v>96</v>
      </c>
      <c r="E7" s="61" t="s">
        <v>16</v>
      </c>
      <c r="F7" s="62" t="s">
        <v>97</v>
      </c>
      <c r="G7" s="24"/>
      <c r="H7" s="24"/>
      <c r="I7" s="24"/>
      <c r="J7" s="24"/>
      <c r="K7" s="24"/>
    </row>
    <row r="8" spans="1:15" ht="13.5" thickBot="1" x14ac:dyDescent="0.25">
      <c r="A8" s="291" t="s">
        <v>20</v>
      </c>
      <c r="B8" s="291"/>
      <c r="C8" s="291"/>
      <c r="D8" s="357"/>
      <c r="E8" s="63" t="s">
        <v>98</v>
      </c>
      <c r="F8" s="64" t="s">
        <v>99</v>
      </c>
      <c r="G8" s="24"/>
      <c r="H8" s="24"/>
      <c r="I8" s="24"/>
      <c r="J8" s="24"/>
      <c r="K8" s="24"/>
    </row>
    <row r="9" spans="1:15" x14ac:dyDescent="0.2">
      <c r="A9" s="302" t="s">
        <v>34</v>
      </c>
      <c r="B9" s="302"/>
      <c r="C9" s="302"/>
      <c r="D9" s="65" t="str">
        <f>'K7'!$E$269</f>
        <v>0</v>
      </c>
      <c r="E9" s="66">
        <f>Pob!$M$9</f>
        <v>170</v>
      </c>
      <c r="F9" s="67">
        <f>PRODUCT(D9*E9)</f>
        <v>0</v>
      </c>
      <c r="G9" s="24"/>
      <c r="H9" s="24"/>
      <c r="I9" s="24"/>
      <c r="J9" s="24"/>
      <c r="K9" s="24"/>
    </row>
    <row r="10" spans="1:15" x14ac:dyDescent="0.2">
      <c r="A10" s="286" t="s">
        <v>130</v>
      </c>
      <c r="B10" s="286"/>
      <c r="C10" s="286"/>
      <c r="D10" s="68" t="str">
        <f>'K7'!$F$269</f>
        <v>0</v>
      </c>
      <c r="E10" s="69">
        <f>Pob!M10</f>
        <v>128</v>
      </c>
      <c r="F10" s="70">
        <f>PRODUCT(D10*E10)</f>
        <v>0</v>
      </c>
    </row>
    <row r="11" spans="1:15" x14ac:dyDescent="0.2">
      <c r="A11" s="303" t="s">
        <v>131</v>
      </c>
      <c r="B11" s="303"/>
      <c r="C11" s="303"/>
      <c r="D11" s="68" t="str">
        <f>'K7'!$G$269</f>
        <v>0</v>
      </c>
      <c r="E11" s="69">
        <f>Pob!M11</f>
        <v>85</v>
      </c>
      <c r="F11" s="70">
        <f>D11*E11</f>
        <v>0</v>
      </c>
    </row>
    <row r="12" spans="1:15" x14ac:dyDescent="0.2">
      <c r="A12" s="303" t="s">
        <v>132</v>
      </c>
      <c r="B12" s="303"/>
      <c r="C12" s="303"/>
      <c r="D12" s="68" t="str">
        <f>'K7'!$H$269</f>
        <v>0</v>
      </c>
      <c r="E12" s="69">
        <f>Pob!M12</f>
        <v>85</v>
      </c>
      <c r="F12" s="70">
        <f>PRODUCT(D12*E12)</f>
        <v>0</v>
      </c>
      <c r="G12" s="24"/>
      <c r="H12" s="24"/>
      <c r="I12" s="24"/>
      <c r="J12" s="24"/>
      <c r="K12" s="24"/>
    </row>
    <row r="13" spans="1:15" x14ac:dyDescent="0.2">
      <c r="A13" s="303" t="s">
        <v>153</v>
      </c>
      <c r="B13" s="303"/>
      <c r="C13" s="303"/>
      <c r="D13" s="68" t="str">
        <f>'K7'!$I$269</f>
        <v>0</v>
      </c>
      <c r="E13" s="69">
        <f>Pob!M13</f>
        <v>43</v>
      </c>
      <c r="F13" s="70">
        <f t="shared" ref="F13:F14" si="0">PRODUCT(D13*E13)</f>
        <v>0</v>
      </c>
      <c r="G13" s="24"/>
      <c r="H13" s="24"/>
      <c r="I13" s="24"/>
      <c r="J13" s="24"/>
      <c r="K13" s="24"/>
    </row>
    <row r="14" spans="1:15" x14ac:dyDescent="0.2">
      <c r="A14" s="303" t="s">
        <v>133</v>
      </c>
      <c r="B14" s="303"/>
      <c r="C14" s="303"/>
      <c r="D14" s="68" t="str">
        <f>'K7'!$J$269</f>
        <v>0</v>
      </c>
      <c r="E14" s="69">
        <f>Pob!M14</f>
        <v>43</v>
      </c>
      <c r="F14" s="70">
        <f t="shared" si="0"/>
        <v>0</v>
      </c>
      <c r="G14" s="24"/>
      <c r="H14" s="24"/>
      <c r="I14" s="24"/>
      <c r="J14" s="24"/>
      <c r="K14" s="24"/>
    </row>
    <row r="15" spans="1:15" ht="13.5" thickBot="1" x14ac:dyDescent="0.25">
      <c r="A15" s="286" t="s">
        <v>36</v>
      </c>
      <c r="B15" s="286"/>
      <c r="C15" s="286"/>
      <c r="D15" s="68" t="str">
        <f>'K7'!$K$269</f>
        <v>0</v>
      </c>
      <c r="E15" s="69">
        <f>Pob!M15</f>
        <v>43</v>
      </c>
      <c r="F15" s="73">
        <f>PRODUCT(D15*E15)</f>
        <v>0</v>
      </c>
      <c r="G15" s="24"/>
      <c r="H15" s="24"/>
      <c r="I15" s="24"/>
      <c r="J15" s="24"/>
      <c r="K15" s="24"/>
    </row>
    <row r="16" spans="1:15" ht="13.5" thickBot="1" x14ac:dyDescent="0.25">
      <c r="D16" s="358" t="s">
        <v>32</v>
      </c>
      <c r="E16" s="358"/>
      <c r="F16" s="74">
        <f>SUM(F9:F15)</f>
        <v>0</v>
      </c>
      <c r="G16" s="75"/>
      <c r="H16" s="24"/>
      <c r="I16" s="24"/>
      <c r="J16" s="24"/>
      <c r="K16" s="24"/>
    </row>
    <row r="17" spans="1:14" ht="13.5" thickBot="1" x14ac:dyDescent="0.25">
      <c r="A17" s="305" t="s">
        <v>37</v>
      </c>
      <c r="B17" s="305"/>
      <c r="C17" s="305"/>
      <c r="D17" s="305"/>
      <c r="E17" s="155"/>
      <c r="F17" s="24"/>
      <c r="G17" s="76"/>
    </row>
    <row r="18" spans="1:14" x14ac:dyDescent="0.2">
      <c r="A18" s="286" t="s">
        <v>38</v>
      </c>
      <c r="B18" s="286"/>
      <c r="C18" s="286"/>
      <c r="D18" s="65" t="str">
        <f>'K7'!$P$269</f>
        <v>0</v>
      </c>
      <c r="E18" s="66">
        <f>Pob!$M$18</f>
        <v>200</v>
      </c>
      <c r="F18" s="67">
        <f>PRODUCT(D18*E18)</f>
        <v>0</v>
      </c>
      <c r="G18" s="24"/>
      <c r="H18" s="24"/>
      <c r="I18" s="24"/>
      <c r="J18" s="24"/>
      <c r="K18" s="24"/>
    </row>
    <row r="19" spans="1:14" x14ac:dyDescent="0.2">
      <c r="A19" s="286" t="s">
        <v>134</v>
      </c>
      <c r="B19" s="286"/>
      <c r="C19" s="286"/>
      <c r="D19" s="68" t="str">
        <f>'K7'!$Q$269</f>
        <v>0</v>
      </c>
      <c r="E19" s="69">
        <f>Pob!$M$19</f>
        <v>140</v>
      </c>
      <c r="F19" s="70">
        <f>PRODUCT(D19*E19)</f>
        <v>0</v>
      </c>
      <c r="G19" s="24"/>
      <c r="H19" s="24"/>
      <c r="I19" s="24"/>
      <c r="J19" s="24"/>
      <c r="K19" s="24"/>
    </row>
    <row r="20" spans="1:14" x14ac:dyDescent="0.2">
      <c r="A20" s="286" t="s">
        <v>154</v>
      </c>
      <c r="B20" s="286"/>
      <c r="C20" s="286"/>
      <c r="D20" s="68" t="str">
        <f>'K7'!$R$269</f>
        <v>0</v>
      </c>
      <c r="E20" s="135">
        <f>Pob!M20</f>
        <v>90</v>
      </c>
      <c r="F20" s="70">
        <f>PRODUCT(D20*E20)</f>
        <v>0</v>
      </c>
      <c r="G20" s="24"/>
      <c r="H20" s="24"/>
      <c r="I20" s="24"/>
      <c r="J20" s="24"/>
      <c r="K20" s="24"/>
    </row>
    <row r="21" spans="1:14" ht="13.5" thickBot="1" x14ac:dyDescent="0.25">
      <c r="A21" s="303" t="s">
        <v>40</v>
      </c>
      <c r="B21" s="303"/>
      <c r="C21" s="303"/>
      <c r="D21" s="68" t="str">
        <f>'K7'!$S$269</f>
        <v>0</v>
      </c>
      <c r="E21" s="72">
        <f>Pob!M21</f>
        <v>10</v>
      </c>
      <c r="F21" s="73">
        <f>PRODUCT(D21*E21)</f>
        <v>0</v>
      </c>
      <c r="G21" s="24"/>
      <c r="H21" s="24"/>
      <c r="I21" s="24"/>
      <c r="J21" s="24"/>
      <c r="K21" s="24"/>
    </row>
    <row r="22" spans="1:14" ht="13.5" thickBot="1" x14ac:dyDescent="0.25">
      <c r="D22" s="358" t="s">
        <v>32</v>
      </c>
      <c r="E22" s="358"/>
      <c r="F22" s="77">
        <f>SUM(F18:F21)</f>
        <v>0</v>
      </c>
      <c r="G22" s="76"/>
    </row>
    <row r="23" spans="1:14" ht="13.5" thickBot="1" x14ac:dyDescent="0.25">
      <c r="A23" s="305" t="s">
        <v>41</v>
      </c>
      <c r="B23" s="305"/>
      <c r="C23" s="305"/>
      <c r="D23" s="305"/>
      <c r="E23" s="155"/>
      <c r="F23" s="30"/>
      <c r="G23" s="76"/>
    </row>
    <row r="24" spans="1:14" x14ac:dyDescent="0.2">
      <c r="A24" s="286" t="s">
        <v>38</v>
      </c>
      <c r="B24" s="286"/>
      <c r="C24" s="286"/>
      <c r="D24" s="65" t="str">
        <f>'K7'!$T$269</f>
        <v>0</v>
      </c>
      <c r="E24" s="66">
        <f>Pob!$M$24</f>
        <v>310</v>
      </c>
      <c r="F24" s="67">
        <f>PRODUCT(D24*E24)</f>
        <v>0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86" t="s">
        <v>134</v>
      </c>
      <c r="B25" s="286"/>
      <c r="C25" s="286"/>
      <c r="D25" s="68" t="str">
        <f>'K7'!$U$269</f>
        <v>0</v>
      </c>
      <c r="E25" s="69">
        <f>Pob!$M$25</f>
        <v>220</v>
      </c>
      <c r="F25" s="70">
        <f>PRODUCT(D25*E25)</f>
        <v>0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86" t="s">
        <v>154</v>
      </c>
      <c r="B26" s="286"/>
      <c r="C26" s="286"/>
      <c r="D26" s="68" t="str">
        <f>'K7'!$V$269</f>
        <v>0</v>
      </c>
      <c r="E26" s="69">
        <f>Pob!$M$26</f>
        <v>150</v>
      </c>
      <c r="F26" s="70">
        <f>PRODUCT(D26*E26)</f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303" t="s">
        <v>40</v>
      </c>
      <c r="B27" s="303"/>
      <c r="C27" s="303"/>
      <c r="D27" s="68" t="str">
        <f>'K7'!$W$269</f>
        <v>0</v>
      </c>
      <c r="E27" s="135">
        <f>Pob!M27</f>
        <v>70</v>
      </c>
      <c r="F27" s="70">
        <f>PRODUCT(D27*E27)</f>
        <v>0</v>
      </c>
      <c r="G27" s="24"/>
      <c r="H27" s="24"/>
      <c r="I27" s="24"/>
      <c r="J27" s="24"/>
      <c r="K27" s="24"/>
      <c r="L27" s="24"/>
      <c r="M27" s="24"/>
      <c r="N27" s="24"/>
    </row>
    <row r="28" spans="1:14" ht="13.5" thickBot="1" x14ac:dyDescent="0.25">
      <c r="A28" s="286" t="s">
        <v>135</v>
      </c>
      <c r="B28" s="286"/>
      <c r="C28" s="286"/>
      <c r="D28" s="71" t="str">
        <f>'K7'!$X$269</f>
        <v>0</v>
      </c>
      <c r="E28" s="72">
        <f>Pob!M28</f>
        <v>30</v>
      </c>
      <c r="F28" s="73">
        <f>PRODUCT(D28*E28)</f>
        <v>0</v>
      </c>
      <c r="G28" s="24"/>
      <c r="H28" s="24"/>
      <c r="I28" s="24"/>
    </row>
    <row r="29" spans="1:14" ht="13.5" thickBot="1" x14ac:dyDescent="0.25">
      <c r="D29" s="359" t="s">
        <v>32</v>
      </c>
      <c r="E29" s="359"/>
      <c r="F29" s="77">
        <f>SUM(F24:F28)</f>
        <v>0</v>
      </c>
      <c r="G29" s="76"/>
      <c r="J29" s="24"/>
      <c r="K29" s="24"/>
      <c r="L29" s="24"/>
      <c r="M29" s="24"/>
      <c r="N29" s="24"/>
    </row>
    <row r="30" spans="1:14" ht="13.5" thickBot="1" x14ac:dyDescent="0.25">
      <c r="A30" s="305" t="s">
        <v>42</v>
      </c>
      <c r="B30" s="305"/>
      <c r="C30" s="305"/>
      <c r="D30" s="24"/>
      <c r="E30" s="154"/>
      <c r="F30" s="30"/>
      <c r="G30" s="76"/>
      <c r="J30" s="24"/>
      <c r="K30" s="24"/>
      <c r="L30" s="24"/>
      <c r="M30" s="24"/>
      <c r="N30" s="24"/>
    </row>
    <row r="31" spans="1:14" x14ac:dyDescent="0.2">
      <c r="A31" s="286" t="s">
        <v>43</v>
      </c>
      <c r="B31" s="286"/>
      <c r="C31" s="286"/>
      <c r="D31" s="65" t="str">
        <f>'K7'!$Y$269</f>
        <v>0</v>
      </c>
      <c r="E31" s="66">
        <f>Pob!$M$31</f>
        <v>110</v>
      </c>
      <c r="F31" s="67">
        <f>PRODUCT(D31*E31)</f>
        <v>0</v>
      </c>
      <c r="G31" s="24"/>
      <c r="H31" s="24"/>
      <c r="I31" s="24"/>
      <c r="J31" s="24"/>
      <c r="K31" s="24"/>
      <c r="L31" s="24"/>
      <c r="M31" s="24"/>
      <c r="N31" s="281"/>
    </row>
    <row r="32" spans="1:14" x14ac:dyDescent="0.2">
      <c r="A32" s="286"/>
      <c r="B32" s="286"/>
      <c r="C32" s="286"/>
      <c r="D32" s="68"/>
      <c r="E32" s="69"/>
      <c r="F32" s="70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86" t="s">
        <v>44</v>
      </c>
      <c r="B33" s="286"/>
      <c r="C33" s="286"/>
      <c r="D33" s="68">
        <f>SUM(D18+D19+D21+D24+D28+D31+D26+D25+D40+D20+D27)</f>
        <v>0</v>
      </c>
      <c r="E33" s="69">
        <v>0</v>
      </c>
      <c r="F33" s="70">
        <f>PRODUCT(D33*E33)</f>
        <v>0</v>
      </c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86" t="s">
        <v>45</v>
      </c>
      <c r="B34" s="286"/>
      <c r="C34" s="286"/>
      <c r="D34" s="68" t="str">
        <f>'K7'!$N$269</f>
        <v>0</v>
      </c>
      <c r="E34" s="69">
        <f>Pob!$M$34</f>
        <v>10</v>
      </c>
      <c r="F34" s="70">
        <f>PRODUCT(D34*E34)</f>
        <v>0</v>
      </c>
      <c r="G34" s="24"/>
      <c r="H34" s="24"/>
      <c r="I34" s="24"/>
      <c r="J34" s="24"/>
      <c r="K34" s="24"/>
      <c r="L34" s="24"/>
      <c r="M34" s="24"/>
      <c r="N34" s="24"/>
    </row>
    <row r="35" spans="1:14" ht="13.5" thickBot="1" x14ac:dyDescent="0.25">
      <c r="A35" s="286" t="s">
        <v>46</v>
      </c>
      <c r="B35" s="286"/>
      <c r="C35" s="286"/>
      <c r="D35" s="71">
        <f>'K7'!$O$269</f>
        <v>0</v>
      </c>
      <c r="E35" s="72" t="str">
        <f>Pob!$M$35</f>
        <v>bezpł</v>
      </c>
      <c r="F35" s="73">
        <f>PRODUCT(D35*0)</f>
        <v>0</v>
      </c>
      <c r="J35" s="24"/>
      <c r="K35" s="24"/>
      <c r="L35" s="24"/>
      <c r="M35" s="24"/>
      <c r="N35" s="24"/>
    </row>
    <row r="36" spans="1:14" ht="13.5" thickBot="1" x14ac:dyDescent="0.25">
      <c r="A36" s="2"/>
      <c r="B36" s="2"/>
      <c r="C36" s="2"/>
      <c r="D36" s="79"/>
      <c r="E36" s="80" t="s">
        <v>32</v>
      </c>
      <c r="F36" s="81">
        <f>SUM(F35,F34,F33,F32,F31)</f>
        <v>0</v>
      </c>
      <c r="J36" s="24"/>
      <c r="K36" s="24"/>
      <c r="L36" s="24"/>
      <c r="M36" s="24"/>
      <c r="N36" s="24"/>
    </row>
    <row r="37" spans="1:14" ht="13.5" thickBot="1" x14ac:dyDescent="0.25">
      <c r="A37" s="36"/>
      <c r="B37" s="36"/>
      <c r="C37" s="360" t="s">
        <v>100</v>
      </c>
      <c r="D37" s="360"/>
      <c r="E37" s="360"/>
      <c r="F37" s="81">
        <f>SUM(F16,F22,F29,F36)</f>
        <v>0</v>
      </c>
      <c r="J37" s="24"/>
      <c r="K37" s="24"/>
      <c r="L37" s="24"/>
      <c r="M37" s="24"/>
      <c r="N37" s="24"/>
    </row>
    <row r="38" spans="1:14" ht="13.5" thickBot="1" x14ac:dyDescent="0.25">
      <c r="A38" s="361" t="s">
        <v>101</v>
      </c>
      <c r="B38" s="361"/>
      <c r="C38" s="361"/>
      <c r="D38" s="361"/>
      <c r="E38" s="361"/>
      <c r="F38" s="361"/>
      <c r="G38" s="76"/>
      <c r="J38" s="24"/>
      <c r="K38" s="24"/>
      <c r="L38" s="24"/>
      <c r="M38" s="24"/>
      <c r="N38" s="24"/>
    </row>
    <row r="39" spans="1:14" ht="13.5" thickBot="1" x14ac:dyDescent="0.25">
      <c r="A39" s="288" t="s">
        <v>102</v>
      </c>
      <c r="B39" s="288"/>
      <c r="C39" s="288"/>
      <c r="D39" s="65" t="str">
        <f>'K7'!$AA$269</f>
        <v>0</v>
      </c>
      <c r="E39" s="66">
        <f>Pob!$M$38</f>
        <v>3</v>
      </c>
      <c r="F39" s="67">
        <f>PRODUCT(D39*E39)</f>
        <v>0</v>
      </c>
      <c r="J39" s="24"/>
      <c r="K39" s="24"/>
      <c r="L39" s="24"/>
      <c r="M39" s="24"/>
      <c r="N39" s="24"/>
    </row>
    <row r="40" spans="1:14" x14ac:dyDescent="0.2">
      <c r="A40" s="288" t="s">
        <v>125</v>
      </c>
      <c r="B40" s="288"/>
      <c r="C40" s="353"/>
      <c r="D40" s="65" t="str">
        <f>'K7'!$AB$269</f>
        <v>0</v>
      </c>
      <c r="E40" s="66">
        <f>Pob!$M$39</f>
        <v>40</v>
      </c>
      <c r="F40" s="67">
        <f>PRODUCT(D40*E40)</f>
        <v>0</v>
      </c>
      <c r="J40" s="24"/>
      <c r="K40" s="24"/>
      <c r="L40" s="24"/>
      <c r="M40" s="24"/>
      <c r="N40" s="24"/>
    </row>
    <row r="41" spans="1:14" ht="13.5" thickBot="1" x14ac:dyDescent="0.25">
      <c r="A41" s="288" t="s">
        <v>103</v>
      </c>
      <c r="B41" s="288"/>
      <c r="C41" s="288"/>
      <c r="D41" s="71" t="str">
        <f>'K7'!$AC$269</f>
        <v>0</v>
      </c>
      <c r="E41" s="72">
        <f>Pob!$M$40</f>
        <v>20</v>
      </c>
      <c r="F41" s="73">
        <f>PRODUCT(D41*E41)</f>
        <v>0</v>
      </c>
      <c r="J41" s="24"/>
      <c r="K41" s="24"/>
      <c r="L41" s="24"/>
      <c r="M41" s="24"/>
      <c r="N41" s="24"/>
    </row>
    <row r="42" spans="1:14" ht="13.5" thickBot="1" x14ac:dyDescent="0.25">
      <c r="A42" s="288" t="s">
        <v>51</v>
      </c>
      <c r="B42" s="288"/>
      <c r="C42" s="288"/>
      <c r="D42" s="82">
        <f>'K7'!$AE$269</f>
        <v>0</v>
      </c>
      <c r="E42" s="110"/>
      <c r="F42" s="110"/>
      <c r="G42" s="76"/>
      <c r="J42" s="24"/>
      <c r="K42" s="24"/>
      <c r="L42" s="24"/>
      <c r="M42" s="24"/>
      <c r="N42" s="24"/>
    </row>
    <row r="43" spans="1:14" ht="13.5" thickBot="1" x14ac:dyDescent="0.25">
      <c r="A43" s="288"/>
      <c r="B43" s="288"/>
      <c r="C43" s="288"/>
      <c r="D43" s="368" t="s">
        <v>52</v>
      </c>
      <c r="E43" s="368"/>
      <c r="F43" s="83">
        <f>SUM(F41,F39,F40)</f>
        <v>0</v>
      </c>
      <c r="J43" s="24"/>
      <c r="K43" s="24"/>
      <c r="L43" s="24"/>
      <c r="M43" s="24"/>
      <c r="N43" s="24"/>
    </row>
    <row r="44" spans="1:14" ht="13.5" thickBot="1" x14ac:dyDescent="0.25">
      <c r="A44" s="84"/>
      <c r="B44" s="84"/>
      <c r="C44" s="84"/>
      <c r="D44" s="368" t="s">
        <v>104</v>
      </c>
      <c r="E44" s="368"/>
      <c r="F44" s="85">
        <f>SUM(F37,F43)</f>
        <v>0</v>
      </c>
      <c r="J44" s="24"/>
      <c r="K44" s="24"/>
      <c r="L44" s="24"/>
      <c r="M44" s="24"/>
      <c r="N44" s="24"/>
    </row>
    <row r="45" spans="1:14" ht="13.5" thickBot="1" x14ac:dyDescent="0.25">
      <c r="A45" s="321" t="s">
        <v>53</v>
      </c>
      <c r="B45" s="321"/>
      <c r="C45" s="321"/>
      <c r="E45" s="110"/>
      <c r="F45" s="30"/>
    </row>
    <row r="46" spans="1:14" x14ac:dyDescent="0.2">
      <c r="A46" s="286" t="s">
        <v>54</v>
      </c>
      <c r="B46" s="286"/>
      <c r="C46" s="286"/>
      <c r="D46" s="65" t="str">
        <f>'K7'!$L$269</f>
        <v>0</v>
      </c>
      <c r="E46" s="66">
        <f>Pob!$M$45</f>
        <v>30</v>
      </c>
      <c r="F46" s="67">
        <f>PRODUCT(D46*E46)</f>
        <v>0</v>
      </c>
      <c r="G46" s="24"/>
      <c r="H46" s="24"/>
      <c r="I46" s="24"/>
      <c r="J46" s="24"/>
      <c r="K46" s="24"/>
      <c r="L46" s="24"/>
      <c r="M46" s="24"/>
      <c r="N46" s="24"/>
    </row>
    <row r="47" spans="1:14" ht="13.5" thickBot="1" x14ac:dyDescent="0.25">
      <c r="A47" s="286" t="s">
        <v>55</v>
      </c>
      <c r="B47" s="286"/>
      <c r="C47" s="286"/>
      <c r="D47" s="71">
        <f>'K7'!$M$269</f>
        <v>0</v>
      </c>
      <c r="E47" s="72" t="str">
        <f>Pob!$M$46</f>
        <v>bezpł</v>
      </c>
      <c r="F47" s="73">
        <f>PRODUCT(D47*0)</f>
        <v>0</v>
      </c>
      <c r="G47" s="24"/>
      <c r="H47" s="24"/>
      <c r="I47" s="24"/>
      <c r="J47" s="24"/>
      <c r="K47" s="24"/>
      <c r="L47" s="24"/>
      <c r="M47" s="281"/>
      <c r="N47" s="24"/>
    </row>
    <row r="48" spans="1:14" ht="13.5" thickBot="1" x14ac:dyDescent="0.25">
      <c r="D48" s="368" t="s">
        <v>32</v>
      </c>
      <c r="E48" s="368"/>
      <c r="F48" s="86">
        <f>SUM(F46,F47)</f>
        <v>0</v>
      </c>
      <c r="G48" s="76"/>
      <c r="J48" s="24"/>
      <c r="K48" s="24"/>
      <c r="L48" s="24"/>
      <c r="M48" s="24"/>
      <c r="N48" s="24"/>
    </row>
    <row r="49" spans="1:14" ht="13.5" thickBot="1" x14ac:dyDescent="0.25"/>
    <row r="50" spans="1:14" ht="13.5" thickBot="1" x14ac:dyDescent="0.25">
      <c r="A50" s="24"/>
      <c r="B50" s="362" t="s">
        <v>56</v>
      </c>
      <c r="C50" s="362"/>
      <c r="D50" s="45"/>
      <c r="E50" s="369">
        <f>SUM(F16,F22,F29,F36,F48,F43)</f>
        <v>0</v>
      </c>
      <c r="F50" s="369"/>
      <c r="H50" s="289"/>
      <c r="I50" s="289"/>
      <c r="J50" s="289"/>
      <c r="K50" s="289"/>
      <c r="L50" s="289"/>
      <c r="N50" s="24"/>
    </row>
    <row r="51" spans="1:14" ht="13.5" thickBot="1" x14ac:dyDescent="0.25">
      <c r="B51" s="362" t="s">
        <v>105</v>
      </c>
      <c r="C51" s="362"/>
      <c r="D51" s="362"/>
      <c r="E51" s="87">
        <f>Pob!M50</f>
        <v>0.2525</v>
      </c>
      <c r="F51" s="88">
        <f>ROUND(F16*E51,2)</f>
        <v>0</v>
      </c>
      <c r="N51" s="24"/>
    </row>
    <row r="52" spans="1:14" ht="13.5" thickBot="1" x14ac:dyDescent="0.25">
      <c r="B52" s="364" t="s">
        <v>106</v>
      </c>
      <c r="C52" s="364"/>
      <c r="D52" s="364"/>
      <c r="E52" s="89"/>
      <c r="F52" s="90">
        <f>SUM(F48,F51)</f>
        <v>0</v>
      </c>
    </row>
    <row r="53" spans="1:14" ht="13.5" thickBot="1" x14ac:dyDescent="0.25">
      <c r="B53" s="364" t="s">
        <v>107</v>
      </c>
      <c r="C53" s="364"/>
      <c r="D53" s="364"/>
      <c r="E53" s="89"/>
      <c r="F53" s="91">
        <f>SUM(F44,-F51)</f>
        <v>0</v>
      </c>
    </row>
    <row r="54" spans="1:14" x14ac:dyDescent="0.2">
      <c r="A54" s="365"/>
      <c r="B54" s="365"/>
      <c r="C54" s="365"/>
      <c r="D54" s="365"/>
      <c r="E54" s="365"/>
      <c r="F54" s="365"/>
      <c r="G54" s="92"/>
      <c r="H54" s="92"/>
      <c r="I54" s="92"/>
      <c r="J54" s="92"/>
      <c r="K54" s="92"/>
      <c r="L54" s="92"/>
      <c r="M54" s="92"/>
      <c r="N54" s="92"/>
    </row>
    <row r="55" spans="1:14" x14ac:dyDescent="0.2">
      <c r="A55" s="366"/>
      <c r="B55" s="366"/>
      <c r="C55" s="46"/>
    </row>
    <row r="56" spans="1:14" x14ac:dyDescent="0.2">
      <c r="A56" s="367" t="s">
        <v>59</v>
      </c>
      <c r="B56" s="367"/>
      <c r="C56" s="367"/>
      <c r="D56" s="367"/>
      <c r="E56" s="367"/>
      <c r="F56" s="367"/>
      <c r="G56" s="93"/>
      <c r="H56" s="93"/>
      <c r="I56" s="93"/>
      <c r="J56" s="93"/>
      <c r="K56" s="93"/>
      <c r="L56" s="93"/>
      <c r="M56" s="93"/>
      <c r="N56" s="93"/>
    </row>
    <row r="57" spans="1:14" x14ac:dyDescent="0.2">
      <c r="A57" s="363" t="s">
        <v>108</v>
      </c>
      <c r="B57" s="363"/>
      <c r="C57" s="363"/>
      <c r="E57" s="289" t="s">
        <v>58</v>
      </c>
      <c r="F57" s="289"/>
    </row>
    <row r="58" spans="1:14" x14ac:dyDescent="0.2">
      <c r="A58" s="363" t="s">
        <v>109</v>
      </c>
      <c r="B58" s="363"/>
      <c r="C58" s="363"/>
    </row>
  </sheetData>
  <mergeCells count="61">
    <mergeCell ref="A56:F56"/>
    <mergeCell ref="A57:C57"/>
    <mergeCell ref="E57:F57"/>
    <mergeCell ref="A58:C58"/>
    <mergeCell ref="B51:D51"/>
    <mergeCell ref="B52:D52"/>
    <mergeCell ref="B53:D53"/>
    <mergeCell ref="A54:F54"/>
    <mergeCell ref="A55:B55"/>
    <mergeCell ref="A14:C14"/>
    <mergeCell ref="A15:C15"/>
    <mergeCell ref="D16:E16"/>
    <mergeCell ref="A17:D17"/>
    <mergeCell ref="A19:C19"/>
    <mergeCell ref="A18:C18"/>
    <mergeCell ref="H50:L50"/>
    <mergeCell ref="A41:C41"/>
    <mergeCell ref="A42:C42"/>
    <mergeCell ref="A43:C43"/>
    <mergeCell ref="D44:E44"/>
    <mergeCell ref="D43:E43"/>
    <mergeCell ref="A45:C45"/>
    <mergeCell ref="A46:C46"/>
    <mergeCell ref="A47:C47"/>
    <mergeCell ref="D48:E48"/>
    <mergeCell ref="B50:C50"/>
    <mergeCell ref="E50:F50"/>
    <mergeCell ref="A39:C39"/>
    <mergeCell ref="C37:E37"/>
    <mergeCell ref="A38:F38"/>
    <mergeCell ref="A40:C40"/>
    <mergeCell ref="A30:C30"/>
    <mergeCell ref="A31:C31"/>
    <mergeCell ref="A35:C35"/>
    <mergeCell ref="A32:C32"/>
    <mergeCell ref="A33:C33"/>
    <mergeCell ref="A34:C34"/>
    <mergeCell ref="A26:C26"/>
    <mergeCell ref="A27:C27"/>
    <mergeCell ref="A28:C28"/>
    <mergeCell ref="A25:C25"/>
    <mergeCell ref="D29:E29"/>
    <mergeCell ref="A21:C21"/>
    <mergeCell ref="A24:C24"/>
    <mergeCell ref="A20:C20"/>
    <mergeCell ref="D22:E22"/>
    <mergeCell ref="A23:D23"/>
    <mergeCell ref="A1:D1"/>
    <mergeCell ref="E1:G1"/>
    <mergeCell ref="A2:F2"/>
    <mergeCell ref="A3:F3"/>
    <mergeCell ref="A4:O4"/>
    <mergeCell ref="A10:C10"/>
    <mergeCell ref="A11:C11"/>
    <mergeCell ref="A12:C12"/>
    <mergeCell ref="A13:C13"/>
    <mergeCell ref="D6:F6"/>
    <mergeCell ref="A7:C7"/>
    <mergeCell ref="D7:D8"/>
    <mergeCell ref="A8:C8"/>
    <mergeCell ref="A9:C9"/>
  </mergeCells>
  <pageMargins left="0.7" right="0.7" top="0.75" bottom="0.75" header="0.51180555555555551" footer="0.51180555555555551"/>
  <pageSetup paperSize="9" scale="98" firstPageNumber="0" orientation="portrait" horizontalDpi="300" verticalDpi="300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58"/>
  <sheetViews>
    <sheetView showGridLines="0" topLeftCell="A16" zoomScaleNormal="100" workbookViewId="0">
      <selection activeCell="L39" sqref="L39"/>
    </sheetView>
  </sheetViews>
  <sheetFormatPr defaultRowHeight="12.75" x14ac:dyDescent="0.2"/>
  <cols>
    <col min="3" max="3" width="13.7109375" customWidth="1"/>
    <col min="6" max="6" width="13.42578125" customWidth="1"/>
    <col min="7" max="7" width="10.42578125" customWidth="1"/>
  </cols>
  <sheetData>
    <row r="1" spans="1:15" x14ac:dyDescent="0.2">
      <c r="A1" s="299"/>
      <c r="B1" s="299"/>
      <c r="C1" s="299"/>
      <c r="D1" s="299"/>
      <c r="E1" s="354" t="s">
        <v>92</v>
      </c>
      <c r="F1" s="354"/>
      <c r="G1" s="354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299" t="s">
        <v>10</v>
      </c>
      <c r="B2" s="299"/>
      <c r="C2" s="299"/>
      <c r="D2" s="299"/>
      <c r="E2" s="299"/>
      <c r="F2" s="299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299" t="s">
        <v>93</v>
      </c>
      <c r="B3" s="299"/>
      <c r="C3" s="299"/>
      <c r="D3" s="299"/>
      <c r="E3" s="299"/>
      <c r="F3" s="299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355" t="s">
        <v>94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</row>
    <row r="5" spans="1:15" ht="15" x14ac:dyDescent="0.2">
      <c r="A5" s="59"/>
      <c r="B5" s="59"/>
      <c r="C5" s="206" t="s">
        <v>95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59"/>
      <c r="O5" s="59"/>
    </row>
    <row r="6" spans="1:15" ht="13.5" thickBot="1" x14ac:dyDescent="0.25">
      <c r="A6" s="59"/>
      <c r="B6" s="59"/>
      <c r="C6" s="59"/>
      <c r="D6" s="356"/>
      <c r="E6" s="356"/>
      <c r="F6" s="356"/>
      <c r="G6" s="60"/>
      <c r="H6" s="60"/>
      <c r="I6" s="60"/>
      <c r="J6" s="60"/>
      <c r="K6" s="60"/>
      <c r="L6" s="59"/>
      <c r="M6" s="59"/>
      <c r="N6" s="59"/>
      <c r="O6" s="59"/>
    </row>
    <row r="7" spans="1:15" ht="13.5" thickBot="1" x14ac:dyDescent="0.25">
      <c r="A7" s="289"/>
      <c r="B7" s="289"/>
      <c r="C7" s="289"/>
      <c r="D7" s="357" t="s">
        <v>96</v>
      </c>
      <c r="E7" s="61" t="s">
        <v>16</v>
      </c>
      <c r="F7" s="62" t="s">
        <v>97</v>
      </c>
      <c r="G7" s="24"/>
      <c r="H7" s="24"/>
      <c r="I7" s="24"/>
      <c r="J7" s="24"/>
      <c r="K7" s="24"/>
    </row>
    <row r="8" spans="1:15" ht="13.5" thickBot="1" x14ac:dyDescent="0.25">
      <c r="A8" s="291" t="s">
        <v>20</v>
      </c>
      <c r="B8" s="291"/>
      <c r="C8" s="291"/>
      <c r="D8" s="357"/>
      <c r="E8" s="63" t="s">
        <v>98</v>
      </c>
      <c r="F8" s="64" t="s">
        <v>99</v>
      </c>
      <c r="G8" s="24"/>
      <c r="H8" s="24"/>
      <c r="I8" s="24"/>
      <c r="J8" s="24"/>
      <c r="K8" s="24"/>
    </row>
    <row r="9" spans="1:15" x14ac:dyDescent="0.2">
      <c r="A9" s="302" t="s">
        <v>34</v>
      </c>
      <c r="B9" s="302"/>
      <c r="C9" s="302"/>
      <c r="D9" s="65" t="str">
        <f>'K8'!$E$269</f>
        <v>0</v>
      </c>
      <c r="E9" s="66">
        <f>Pob!$M$9</f>
        <v>170</v>
      </c>
      <c r="F9" s="67">
        <f>PRODUCT(D9*E9)</f>
        <v>0</v>
      </c>
      <c r="G9" s="24"/>
      <c r="H9" s="24"/>
      <c r="I9" s="24"/>
      <c r="J9" s="24"/>
      <c r="K9" s="24"/>
    </row>
    <row r="10" spans="1:15" x14ac:dyDescent="0.2">
      <c r="A10" s="286" t="s">
        <v>130</v>
      </c>
      <c r="B10" s="286"/>
      <c r="C10" s="286"/>
      <c r="D10" s="68" t="str">
        <f>'K8'!$F$269</f>
        <v>0</v>
      </c>
      <c r="E10" s="69">
        <f>Pob!M10</f>
        <v>128</v>
      </c>
      <c r="F10" s="70">
        <f>PRODUCT(D10*E10)</f>
        <v>0</v>
      </c>
    </row>
    <row r="11" spans="1:15" x14ac:dyDescent="0.2">
      <c r="A11" s="303" t="s">
        <v>131</v>
      </c>
      <c r="B11" s="303"/>
      <c r="C11" s="303"/>
      <c r="D11" s="68" t="str">
        <f>'K8'!$G$269</f>
        <v>0</v>
      </c>
      <c r="E11" s="69">
        <f>Pob!M11</f>
        <v>85</v>
      </c>
      <c r="F11" s="70">
        <f>D11*E11</f>
        <v>0</v>
      </c>
    </row>
    <row r="12" spans="1:15" x14ac:dyDescent="0.2">
      <c r="A12" s="303" t="s">
        <v>132</v>
      </c>
      <c r="B12" s="303"/>
      <c r="C12" s="303"/>
      <c r="D12" s="68" t="str">
        <f>'K8'!$H$269</f>
        <v>0</v>
      </c>
      <c r="E12" s="69">
        <f>Pob!M12</f>
        <v>85</v>
      </c>
      <c r="F12" s="70">
        <f>PRODUCT(D12*E12)</f>
        <v>0</v>
      </c>
      <c r="G12" s="24"/>
      <c r="H12" s="24"/>
      <c r="I12" s="24"/>
      <c r="J12" s="24"/>
      <c r="K12" s="24"/>
    </row>
    <row r="13" spans="1:15" x14ac:dyDescent="0.2">
      <c r="A13" s="303" t="s">
        <v>153</v>
      </c>
      <c r="B13" s="303"/>
      <c r="C13" s="303"/>
      <c r="D13" s="68" t="str">
        <f>'K8'!$I$269</f>
        <v>0</v>
      </c>
      <c r="E13" s="69">
        <f>Pob!M13</f>
        <v>43</v>
      </c>
      <c r="F13" s="70">
        <f t="shared" ref="F13:F14" si="0">PRODUCT(D13*E13)</f>
        <v>0</v>
      </c>
      <c r="G13" s="24"/>
      <c r="H13" s="24"/>
      <c r="I13" s="24"/>
      <c r="J13" s="24"/>
      <c r="K13" s="24"/>
    </row>
    <row r="14" spans="1:15" x14ac:dyDescent="0.2">
      <c r="A14" s="303" t="s">
        <v>133</v>
      </c>
      <c r="B14" s="303"/>
      <c r="C14" s="303"/>
      <c r="D14" s="68" t="str">
        <f>'K8'!$J$269</f>
        <v>0</v>
      </c>
      <c r="E14" s="69">
        <f>Pob!M14</f>
        <v>43</v>
      </c>
      <c r="F14" s="70">
        <f t="shared" si="0"/>
        <v>0</v>
      </c>
      <c r="G14" s="24"/>
      <c r="H14" s="24"/>
      <c r="I14" s="24"/>
      <c r="J14" s="24"/>
      <c r="K14" s="24"/>
    </row>
    <row r="15" spans="1:15" ht="13.5" thickBot="1" x14ac:dyDescent="0.25">
      <c r="A15" s="286" t="s">
        <v>36</v>
      </c>
      <c r="B15" s="286"/>
      <c r="C15" s="286"/>
      <c r="D15" s="68" t="str">
        <f>'K8'!$K$269</f>
        <v>0</v>
      </c>
      <c r="E15" s="69">
        <f>Pob!M15</f>
        <v>43</v>
      </c>
      <c r="F15" s="73">
        <f>PRODUCT(D15*E15)</f>
        <v>0</v>
      </c>
      <c r="G15" s="24"/>
      <c r="H15" s="24"/>
      <c r="I15" s="24"/>
      <c r="J15" s="24"/>
      <c r="K15" s="24"/>
    </row>
    <row r="16" spans="1:15" ht="13.5" thickBot="1" x14ac:dyDescent="0.25">
      <c r="D16" s="358" t="s">
        <v>32</v>
      </c>
      <c r="E16" s="358"/>
      <c r="F16" s="74">
        <f>SUM(F9:F15)</f>
        <v>0</v>
      </c>
      <c r="G16" s="75"/>
      <c r="H16" s="24"/>
      <c r="I16" s="24"/>
      <c r="J16" s="24"/>
      <c r="K16" s="24"/>
    </row>
    <row r="17" spans="1:14" ht="13.5" thickBot="1" x14ac:dyDescent="0.25">
      <c r="A17" s="305" t="s">
        <v>37</v>
      </c>
      <c r="B17" s="305"/>
      <c r="C17" s="305"/>
      <c r="D17" s="305"/>
      <c r="E17" s="155"/>
      <c r="F17" s="24"/>
      <c r="G17" s="76"/>
    </row>
    <row r="18" spans="1:14" x14ac:dyDescent="0.2">
      <c r="A18" s="286" t="s">
        <v>38</v>
      </c>
      <c r="B18" s="286"/>
      <c r="C18" s="286"/>
      <c r="D18" s="65" t="str">
        <f>'K8'!$P$269</f>
        <v>0</v>
      </c>
      <c r="E18" s="66">
        <f>Pob!$M$18</f>
        <v>200</v>
      </c>
      <c r="F18" s="67">
        <f>PRODUCT(D18*E18)</f>
        <v>0</v>
      </c>
      <c r="G18" s="24"/>
      <c r="H18" s="24"/>
      <c r="I18" s="24"/>
      <c r="J18" s="24"/>
      <c r="K18" s="24"/>
    </row>
    <row r="19" spans="1:14" x14ac:dyDescent="0.2">
      <c r="A19" s="286" t="s">
        <v>134</v>
      </c>
      <c r="B19" s="286"/>
      <c r="C19" s="286"/>
      <c r="D19" s="68" t="str">
        <f>'K8'!$Q$269</f>
        <v>0</v>
      </c>
      <c r="E19" s="69">
        <f>Pob!$M$19</f>
        <v>140</v>
      </c>
      <c r="F19" s="70">
        <f>PRODUCT(D19*E19)</f>
        <v>0</v>
      </c>
      <c r="G19" s="24"/>
      <c r="H19" s="24"/>
      <c r="I19" s="24"/>
      <c r="J19" s="24"/>
      <c r="K19" s="24"/>
    </row>
    <row r="20" spans="1:14" x14ac:dyDescent="0.2">
      <c r="A20" s="286" t="s">
        <v>154</v>
      </c>
      <c r="B20" s="286"/>
      <c r="C20" s="286"/>
      <c r="D20" s="68" t="str">
        <f>'K8'!$R$269</f>
        <v>0</v>
      </c>
      <c r="E20" s="135">
        <f>Pob!M20</f>
        <v>90</v>
      </c>
      <c r="F20" s="70">
        <f>PRODUCT(D20*E20)</f>
        <v>0</v>
      </c>
      <c r="G20" s="24"/>
      <c r="H20" s="24"/>
      <c r="I20" s="24"/>
      <c r="J20" s="24"/>
      <c r="K20" s="24"/>
    </row>
    <row r="21" spans="1:14" ht="13.5" thickBot="1" x14ac:dyDescent="0.25">
      <c r="A21" s="303" t="s">
        <v>40</v>
      </c>
      <c r="B21" s="303"/>
      <c r="C21" s="303"/>
      <c r="D21" s="68" t="str">
        <f>'K8'!$S$269</f>
        <v>0</v>
      </c>
      <c r="E21" s="72">
        <f>Pob!M21</f>
        <v>10</v>
      </c>
      <c r="F21" s="73">
        <f>PRODUCT(D21*E21)</f>
        <v>0</v>
      </c>
      <c r="G21" s="24"/>
      <c r="H21" s="24"/>
      <c r="I21" s="24"/>
      <c r="J21" s="24"/>
      <c r="K21" s="24"/>
    </row>
    <row r="22" spans="1:14" ht="13.5" thickBot="1" x14ac:dyDescent="0.25">
      <c r="D22" s="358" t="s">
        <v>32</v>
      </c>
      <c r="E22" s="358"/>
      <c r="F22" s="77">
        <f>SUM(F18:F21)</f>
        <v>0</v>
      </c>
      <c r="G22" s="76"/>
    </row>
    <row r="23" spans="1:14" ht="13.5" thickBot="1" x14ac:dyDescent="0.25">
      <c r="A23" s="305" t="s">
        <v>41</v>
      </c>
      <c r="B23" s="305"/>
      <c r="C23" s="305"/>
      <c r="D23" s="305"/>
      <c r="E23" s="155"/>
      <c r="F23" s="30"/>
      <c r="G23" s="76"/>
    </row>
    <row r="24" spans="1:14" x14ac:dyDescent="0.2">
      <c r="A24" s="286" t="s">
        <v>38</v>
      </c>
      <c r="B24" s="286"/>
      <c r="C24" s="286"/>
      <c r="D24" s="65" t="str">
        <f>'K8'!$T$269</f>
        <v>0</v>
      </c>
      <c r="E24" s="66">
        <f>Pob!$M$24</f>
        <v>310</v>
      </c>
      <c r="F24" s="67">
        <f>PRODUCT(D24*E24)</f>
        <v>0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86" t="s">
        <v>134</v>
      </c>
      <c r="B25" s="286"/>
      <c r="C25" s="286"/>
      <c r="D25" s="68" t="str">
        <f>'K8'!$U$269</f>
        <v>0</v>
      </c>
      <c r="E25" s="69">
        <f>Pob!$M$25</f>
        <v>220</v>
      </c>
      <c r="F25" s="70">
        <f>PRODUCT(D25*E25)</f>
        <v>0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86" t="s">
        <v>154</v>
      </c>
      <c r="B26" s="286"/>
      <c r="C26" s="286"/>
      <c r="D26" s="68" t="str">
        <f>'K8'!$V$269</f>
        <v>0</v>
      </c>
      <c r="E26" s="69">
        <f>Pob!$M$26</f>
        <v>150</v>
      </c>
      <c r="F26" s="70">
        <f>PRODUCT(D26*E26)</f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303" t="s">
        <v>40</v>
      </c>
      <c r="B27" s="303"/>
      <c r="C27" s="303"/>
      <c r="D27" s="68" t="str">
        <f>'K8'!$W$269</f>
        <v>0</v>
      </c>
      <c r="E27" s="135">
        <f>Pob!M27</f>
        <v>70</v>
      </c>
      <c r="F27" s="70">
        <f>PRODUCT(D27*E27)</f>
        <v>0</v>
      </c>
      <c r="G27" s="24"/>
      <c r="H27" s="24"/>
      <c r="I27" s="24"/>
      <c r="J27" s="24"/>
      <c r="K27" s="24"/>
      <c r="L27" s="24"/>
      <c r="M27" s="24"/>
      <c r="N27" s="24"/>
    </row>
    <row r="28" spans="1:14" ht="13.5" thickBot="1" x14ac:dyDescent="0.25">
      <c r="A28" s="286" t="s">
        <v>135</v>
      </c>
      <c r="B28" s="286"/>
      <c r="C28" s="286"/>
      <c r="D28" s="71" t="str">
        <f>'K8'!$X$269</f>
        <v>0</v>
      </c>
      <c r="E28" s="72">
        <f>Pob!M28</f>
        <v>30</v>
      </c>
      <c r="F28" s="73">
        <f>PRODUCT(D28*E28)</f>
        <v>0</v>
      </c>
      <c r="G28" s="24"/>
      <c r="H28" s="24"/>
      <c r="I28" s="24"/>
    </row>
    <row r="29" spans="1:14" ht="13.5" thickBot="1" x14ac:dyDescent="0.25">
      <c r="D29" s="359" t="s">
        <v>32</v>
      </c>
      <c r="E29" s="359"/>
      <c r="F29" s="77">
        <f>SUM(F24:F28)</f>
        <v>0</v>
      </c>
      <c r="G29" s="76"/>
      <c r="J29" s="24"/>
      <c r="K29" s="24"/>
      <c r="L29" s="24"/>
      <c r="M29" s="24"/>
      <c r="N29" s="24"/>
    </row>
    <row r="30" spans="1:14" ht="13.5" thickBot="1" x14ac:dyDescent="0.25">
      <c r="A30" s="305" t="s">
        <v>42</v>
      </c>
      <c r="B30" s="305"/>
      <c r="C30" s="305"/>
      <c r="D30" s="24"/>
      <c r="E30" s="154"/>
      <c r="F30" s="30"/>
      <c r="G30" s="76"/>
      <c r="J30" s="24"/>
      <c r="K30" s="24"/>
      <c r="L30" s="24"/>
      <c r="M30" s="24"/>
      <c r="N30" s="24"/>
    </row>
    <row r="31" spans="1:14" x14ac:dyDescent="0.2">
      <c r="A31" s="286" t="s">
        <v>43</v>
      </c>
      <c r="B31" s="286"/>
      <c r="C31" s="286"/>
      <c r="D31" s="65" t="str">
        <f>'K8'!$Y$269</f>
        <v>0</v>
      </c>
      <c r="E31" s="66">
        <f>Pob!$M$31</f>
        <v>110</v>
      </c>
      <c r="F31" s="67">
        <f>PRODUCT(D31*E31)</f>
        <v>0</v>
      </c>
      <c r="G31" s="24"/>
      <c r="H31" s="24"/>
      <c r="I31" s="24"/>
      <c r="J31" s="24"/>
      <c r="K31" s="24"/>
      <c r="L31" s="24"/>
      <c r="M31" s="24"/>
      <c r="N31" s="281"/>
    </row>
    <row r="32" spans="1:14" x14ac:dyDescent="0.2">
      <c r="A32" s="286"/>
      <c r="B32" s="286"/>
      <c r="C32" s="286"/>
      <c r="D32" s="68"/>
      <c r="E32" s="69"/>
      <c r="F32" s="70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86" t="s">
        <v>44</v>
      </c>
      <c r="B33" s="286"/>
      <c r="C33" s="286"/>
      <c r="D33" s="68">
        <f>SUM(D18+D19+D21+D24+D28+D31+D26+D25+D40+D20+D27)</f>
        <v>0</v>
      </c>
      <c r="E33" s="69">
        <v>0</v>
      </c>
      <c r="F33" s="70">
        <f>PRODUCT(D33*E33)</f>
        <v>0</v>
      </c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86" t="s">
        <v>45</v>
      </c>
      <c r="B34" s="286"/>
      <c r="C34" s="286"/>
      <c r="D34" s="68" t="str">
        <f>'K8'!$N$269</f>
        <v>0</v>
      </c>
      <c r="E34" s="69">
        <f>Pob!$M$34</f>
        <v>10</v>
      </c>
      <c r="F34" s="70">
        <f>PRODUCT(D34*E34)</f>
        <v>0</v>
      </c>
      <c r="G34" s="24"/>
      <c r="H34" s="24"/>
      <c r="I34" s="24"/>
      <c r="J34" s="24"/>
      <c r="K34" s="24"/>
      <c r="L34" s="24"/>
      <c r="M34" s="24"/>
      <c r="N34" s="24"/>
    </row>
    <row r="35" spans="1:14" ht="13.5" thickBot="1" x14ac:dyDescent="0.25">
      <c r="A35" s="286" t="s">
        <v>46</v>
      </c>
      <c r="B35" s="286"/>
      <c r="C35" s="286"/>
      <c r="D35" s="71">
        <f>'K8'!$O$269</f>
        <v>0</v>
      </c>
      <c r="E35" s="72" t="str">
        <f>Pob!$M$35</f>
        <v>bezpł</v>
      </c>
      <c r="F35" s="73">
        <f>PRODUCT(D35*0)</f>
        <v>0</v>
      </c>
      <c r="J35" s="24"/>
      <c r="K35" s="24"/>
      <c r="L35" s="24"/>
      <c r="M35" s="24"/>
      <c r="N35" s="24"/>
    </row>
    <row r="36" spans="1:14" ht="13.5" thickBot="1" x14ac:dyDescent="0.25">
      <c r="A36" s="2"/>
      <c r="B36" s="2"/>
      <c r="C36" s="2"/>
      <c r="D36" s="79"/>
      <c r="E36" s="80" t="s">
        <v>32</v>
      </c>
      <c r="F36" s="81">
        <f>SUM(F35,F34,F33,F32,F31)</f>
        <v>0</v>
      </c>
      <c r="J36" s="24"/>
      <c r="K36" s="24"/>
      <c r="L36" s="24"/>
      <c r="M36" s="24"/>
      <c r="N36" s="24"/>
    </row>
    <row r="37" spans="1:14" ht="13.5" thickBot="1" x14ac:dyDescent="0.25">
      <c r="A37" s="36"/>
      <c r="B37" s="36"/>
      <c r="C37" s="360" t="s">
        <v>100</v>
      </c>
      <c r="D37" s="360"/>
      <c r="E37" s="360"/>
      <c r="F37" s="81">
        <f>SUM(F16,F22,F29,F36)</f>
        <v>0</v>
      </c>
      <c r="J37" s="24"/>
      <c r="K37" s="24"/>
      <c r="L37" s="24"/>
      <c r="M37" s="24"/>
      <c r="N37" s="24"/>
    </row>
    <row r="38" spans="1:14" ht="13.5" thickBot="1" x14ac:dyDescent="0.25">
      <c r="A38" s="361" t="s">
        <v>101</v>
      </c>
      <c r="B38" s="361"/>
      <c r="C38" s="361"/>
      <c r="D38" s="361"/>
      <c r="E38" s="361"/>
      <c r="F38" s="361"/>
      <c r="G38" s="76"/>
      <c r="J38" s="24"/>
      <c r="K38" s="24"/>
      <c r="L38" s="24"/>
      <c r="M38" s="24"/>
      <c r="N38" s="24"/>
    </row>
    <row r="39" spans="1:14" ht="13.5" thickBot="1" x14ac:dyDescent="0.25">
      <c r="A39" s="288" t="s">
        <v>102</v>
      </c>
      <c r="B39" s="288"/>
      <c r="C39" s="288"/>
      <c r="D39" s="65" t="str">
        <f>'K8'!$AA$269</f>
        <v>0</v>
      </c>
      <c r="E39" s="66">
        <f>Pob!$M$38</f>
        <v>3</v>
      </c>
      <c r="F39" s="67">
        <f>PRODUCT(D39*E39)</f>
        <v>0</v>
      </c>
      <c r="J39" s="24"/>
      <c r="K39" s="24"/>
      <c r="L39" s="24"/>
      <c r="M39" s="24"/>
      <c r="N39" s="24"/>
    </row>
    <row r="40" spans="1:14" x14ac:dyDescent="0.2">
      <c r="A40" s="288" t="s">
        <v>125</v>
      </c>
      <c r="B40" s="288"/>
      <c r="C40" s="353"/>
      <c r="D40" s="65" t="str">
        <f>'K8'!$AB$269</f>
        <v>0</v>
      </c>
      <c r="E40" s="66">
        <f>Pob!$M$39</f>
        <v>40</v>
      </c>
      <c r="F40" s="67">
        <f>PRODUCT(D40*E40)</f>
        <v>0</v>
      </c>
      <c r="J40" s="24"/>
      <c r="K40" s="24"/>
      <c r="L40" s="24"/>
      <c r="M40" s="24"/>
      <c r="N40" s="24"/>
    </row>
    <row r="41" spans="1:14" ht="13.5" thickBot="1" x14ac:dyDescent="0.25">
      <c r="A41" s="288" t="s">
        <v>103</v>
      </c>
      <c r="B41" s="288"/>
      <c r="C41" s="288"/>
      <c r="D41" s="71" t="str">
        <f>'K8'!$AC$269</f>
        <v>0</v>
      </c>
      <c r="E41" s="72">
        <f>Pob!$M$40</f>
        <v>20</v>
      </c>
      <c r="F41" s="73">
        <f>PRODUCT(D41*E41)</f>
        <v>0</v>
      </c>
      <c r="J41" s="24"/>
      <c r="K41" s="24"/>
      <c r="L41" s="24"/>
      <c r="M41" s="24"/>
      <c r="N41" s="24"/>
    </row>
    <row r="42" spans="1:14" ht="13.5" thickBot="1" x14ac:dyDescent="0.25">
      <c r="A42" s="288" t="s">
        <v>51</v>
      </c>
      <c r="B42" s="288"/>
      <c r="C42" s="288"/>
      <c r="D42" s="82">
        <f>'K8'!$AE$269</f>
        <v>0</v>
      </c>
      <c r="E42" s="110"/>
      <c r="F42" s="110"/>
      <c r="G42" s="76"/>
      <c r="J42" s="24"/>
      <c r="K42" s="24"/>
      <c r="L42" s="24"/>
      <c r="M42" s="24"/>
      <c r="N42" s="24"/>
    </row>
    <row r="43" spans="1:14" ht="13.5" thickBot="1" x14ac:dyDescent="0.25">
      <c r="A43" s="288"/>
      <c r="B43" s="288"/>
      <c r="C43" s="288"/>
      <c r="D43" s="368" t="s">
        <v>52</v>
      </c>
      <c r="E43" s="368"/>
      <c r="F43" s="83">
        <f>SUM(F41,F39,F40)</f>
        <v>0</v>
      </c>
      <c r="J43" s="24"/>
      <c r="K43" s="24"/>
      <c r="L43" s="24"/>
      <c r="M43" s="24"/>
      <c r="N43" s="24"/>
    </row>
    <row r="44" spans="1:14" ht="13.5" thickBot="1" x14ac:dyDescent="0.25">
      <c r="A44" s="84"/>
      <c r="B44" s="84"/>
      <c r="C44" s="84"/>
      <c r="D44" s="368" t="s">
        <v>104</v>
      </c>
      <c r="E44" s="368"/>
      <c r="F44" s="85">
        <f>SUM(F37,F43)</f>
        <v>0</v>
      </c>
      <c r="J44" s="24"/>
      <c r="K44" s="24"/>
      <c r="L44" s="24"/>
      <c r="M44" s="24"/>
      <c r="N44" s="24"/>
    </row>
    <row r="45" spans="1:14" ht="13.5" thickBot="1" x14ac:dyDescent="0.25">
      <c r="A45" s="321" t="s">
        <v>53</v>
      </c>
      <c r="B45" s="321"/>
      <c r="C45" s="321"/>
      <c r="E45" s="110"/>
      <c r="F45" s="30"/>
    </row>
    <row r="46" spans="1:14" x14ac:dyDescent="0.2">
      <c r="A46" s="286" t="s">
        <v>54</v>
      </c>
      <c r="B46" s="286"/>
      <c r="C46" s="286"/>
      <c r="D46" s="65" t="str">
        <f>'K8'!$L$269</f>
        <v>0</v>
      </c>
      <c r="E46" s="66">
        <f>Pob!$M$45</f>
        <v>30</v>
      </c>
      <c r="F46" s="67">
        <f>PRODUCT(D46*E46)</f>
        <v>0</v>
      </c>
      <c r="G46" s="24"/>
      <c r="H46" s="24"/>
      <c r="I46" s="24"/>
      <c r="J46" s="24"/>
      <c r="K46" s="24"/>
      <c r="L46" s="24"/>
      <c r="M46" s="24"/>
      <c r="N46" s="24"/>
    </row>
    <row r="47" spans="1:14" ht="13.5" thickBot="1" x14ac:dyDescent="0.25">
      <c r="A47" s="286" t="s">
        <v>55</v>
      </c>
      <c r="B47" s="286"/>
      <c r="C47" s="286"/>
      <c r="D47" s="71">
        <f>'K8'!$M$269</f>
        <v>0</v>
      </c>
      <c r="E47" s="72" t="str">
        <f>Pob!$M$46</f>
        <v>bezpł</v>
      </c>
      <c r="F47" s="73">
        <f>PRODUCT(D47*0)</f>
        <v>0</v>
      </c>
      <c r="G47" s="24"/>
      <c r="H47" s="24"/>
      <c r="I47" s="24"/>
      <c r="J47" s="24"/>
      <c r="K47" s="24"/>
      <c r="L47" s="24"/>
      <c r="M47" s="281"/>
      <c r="N47" s="24"/>
    </row>
    <row r="48" spans="1:14" ht="13.5" thickBot="1" x14ac:dyDescent="0.25">
      <c r="D48" s="368" t="s">
        <v>32</v>
      </c>
      <c r="E48" s="368"/>
      <c r="F48" s="86">
        <f>SUM(F46,F47)</f>
        <v>0</v>
      </c>
      <c r="G48" s="76"/>
      <c r="J48" s="24"/>
      <c r="K48" s="24"/>
      <c r="L48" s="24"/>
      <c r="M48" s="24"/>
      <c r="N48" s="24"/>
    </row>
    <row r="49" spans="1:14" ht="13.5" thickBot="1" x14ac:dyDescent="0.25"/>
    <row r="50" spans="1:14" ht="13.5" thickBot="1" x14ac:dyDescent="0.25">
      <c r="A50" s="24"/>
      <c r="B50" s="362" t="s">
        <v>56</v>
      </c>
      <c r="C50" s="362"/>
      <c r="D50" s="45"/>
      <c r="E50" s="369">
        <f>SUM(F16,F22,F29,F36,F48,F43)</f>
        <v>0</v>
      </c>
      <c r="F50" s="369"/>
      <c r="H50" s="289"/>
      <c r="I50" s="289"/>
      <c r="J50" s="289"/>
      <c r="K50" s="289"/>
      <c r="L50" s="289"/>
      <c r="N50" s="24"/>
    </row>
    <row r="51" spans="1:14" ht="13.5" thickBot="1" x14ac:dyDescent="0.25">
      <c r="B51" s="362" t="s">
        <v>105</v>
      </c>
      <c r="C51" s="362"/>
      <c r="D51" s="362"/>
      <c r="E51" s="87">
        <f>Pob!M50</f>
        <v>0.2525</v>
      </c>
      <c r="F51" s="88">
        <f>ROUND(F16*E51,2)</f>
        <v>0</v>
      </c>
      <c r="N51" s="24"/>
    </row>
    <row r="52" spans="1:14" ht="13.5" thickBot="1" x14ac:dyDescent="0.25">
      <c r="B52" s="364" t="s">
        <v>106</v>
      </c>
      <c r="C52" s="364"/>
      <c r="D52" s="364"/>
      <c r="E52" s="89"/>
      <c r="F52" s="90">
        <f>SUM(F48,F51)</f>
        <v>0</v>
      </c>
    </row>
    <row r="53" spans="1:14" ht="13.5" thickBot="1" x14ac:dyDescent="0.25">
      <c r="B53" s="364" t="s">
        <v>107</v>
      </c>
      <c r="C53" s="364"/>
      <c r="D53" s="364"/>
      <c r="E53" s="89"/>
      <c r="F53" s="91">
        <f>SUM(F44,-F51)</f>
        <v>0</v>
      </c>
    </row>
    <row r="54" spans="1:14" x14ac:dyDescent="0.2">
      <c r="A54" s="365"/>
      <c r="B54" s="365"/>
      <c r="C54" s="365"/>
      <c r="D54" s="365"/>
      <c r="E54" s="365"/>
      <c r="F54" s="365"/>
      <c r="G54" s="92"/>
      <c r="H54" s="92"/>
      <c r="I54" s="92"/>
      <c r="J54" s="92"/>
      <c r="K54" s="92"/>
      <c r="L54" s="92"/>
      <c r="M54" s="92"/>
      <c r="N54" s="92"/>
    </row>
    <row r="55" spans="1:14" x14ac:dyDescent="0.2">
      <c r="A55" s="366"/>
      <c r="B55" s="366"/>
      <c r="C55" s="46"/>
    </row>
    <row r="56" spans="1:14" x14ac:dyDescent="0.2">
      <c r="A56" s="367" t="s">
        <v>59</v>
      </c>
      <c r="B56" s="367"/>
      <c r="C56" s="367"/>
      <c r="D56" s="367"/>
      <c r="E56" s="367"/>
      <c r="F56" s="367"/>
      <c r="G56" s="93"/>
      <c r="H56" s="93"/>
      <c r="I56" s="93"/>
      <c r="J56" s="93"/>
      <c r="K56" s="93"/>
      <c r="L56" s="93"/>
      <c r="M56" s="93"/>
      <c r="N56" s="93"/>
    </row>
    <row r="57" spans="1:14" x14ac:dyDescent="0.2">
      <c r="A57" s="363" t="s">
        <v>108</v>
      </c>
      <c r="B57" s="363"/>
      <c r="C57" s="363"/>
      <c r="E57" s="289" t="s">
        <v>58</v>
      </c>
      <c r="F57" s="289"/>
    </row>
    <row r="58" spans="1:14" x14ac:dyDescent="0.2">
      <c r="A58" s="363" t="s">
        <v>109</v>
      </c>
      <c r="B58" s="363"/>
      <c r="C58" s="363"/>
    </row>
  </sheetData>
  <mergeCells count="61">
    <mergeCell ref="A56:F56"/>
    <mergeCell ref="A57:C57"/>
    <mergeCell ref="E57:F57"/>
    <mergeCell ref="A58:C58"/>
    <mergeCell ref="B51:D51"/>
    <mergeCell ref="B52:D52"/>
    <mergeCell ref="B53:D53"/>
    <mergeCell ref="A54:F54"/>
    <mergeCell ref="A55:B55"/>
    <mergeCell ref="A14:C14"/>
    <mergeCell ref="A15:C15"/>
    <mergeCell ref="D16:E16"/>
    <mergeCell ref="A17:D17"/>
    <mergeCell ref="A19:C19"/>
    <mergeCell ref="A18:C18"/>
    <mergeCell ref="H50:L50"/>
    <mergeCell ref="A41:C41"/>
    <mergeCell ref="A42:C42"/>
    <mergeCell ref="A43:C43"/>
    <mergeCell ref="D44:E44"/>
    <mergeCell ref="D43:E43"/>
    <mergeCell ref="A45:C45"/>
    <mergeCell ref="A46:C46"/>
    <mergeCell ref="A47:C47"/>
    <mergeCell ref="D48:E48"/>
    <mergeCell ref="B50:C50"/>
    <mergeCell ref="E50:F50"/>
    <mergeCell ref="A39:C39"/>
    <mergeCell ref="C37:E37"/>
    <mergeCell ref="A38:F38"/>
    <mergeCell ref="A40:C40"/>
    <mergeCell ref="A30:C30"/>
    <mergeCell ref="A31:C31"/>
    <mergeCell ref="A35:C35"/>
    <mergeCell ref="A32:C32"/>
    <mergeCell ref="A33:C33"/>
    <mergeCell ref="A34:C34"/>
    <mergeCell ref="A26:C26"/>
    <mergeCell ref="A27:C27"/>
    <mergeCell ref="A28:C28"/>
    <mergeCell ref="A25:C25"/>
    <mergeCell ref="D29:E29"/>
    <mergeCell ref="A21:C21"/>
    <mergeCell ref="A24:C24"/>
    <mergeCell ref="A20:C20"/>
    <mergeCell ref="D22:E22"/>
    <mergeCell ref="A23:D23"/>
    <mergeCell ref="A1:D1"/>
    <mergeCell ref="E1:G1"/>
    <mergeCell ref="A2:F2"/>
    <mergeCell ref="A3:F3"/>
    <mergeCell ref="A4:O4"/>
    <mergeCell ref="A10:C10"/>
    <mergeCell ref="A11:C11"/>
    <mergeCell ref="A12:C12"/>
    <mergeCell ref="A13:C13"/>
    <mergeCell ref="D6:F6"/>
    <mergeCell ref="A7:C7"/>
    <mergeCell ref="D7:D8"/>
    <mergeCell ref="A8:C8"/>
    <mergeCell ref="A9:C9"/>
  </mergeCells>
  <pageMargins left="0.7" right="0.7" top="0.75" bottom="0.75" header="0.51180555555555551" footer="0.51180555555555551"/>
  <pageSetup paperSize="9" scale="98" firstPageNumber="0" orientation="portrait" horizontalDpi="300" verticalDpi="300" r:id="rId1"/>
  <headerFooter alignWithMargins="0"/>
  <colBreaks count="1" manualBreakCount="1">
    <brk id="7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52"/>
  <sheetViews>
    <sheetView showGridLines="0" zoomScaleNormal="100" workbookViewId="0">
      <selection activeCell="M25" sqref="M25"/>
    </sheetView>
  </sheetViews>
  <sheetFormatPr defaultRowHeight="12.75" x14ac:dyDescent="0.2"/>
  <cols>
    <col min="1" max="2" width="9.140625" style="59"/>
    <col min="3" max="3" width="18.42578125" style="59" customWidth="1"/>
    <col min="4" max="4" width="9.140625" style="59"/>
    <col min="5" max="5" width="11.42578125" style="59" customWidth="1"/>
    <col min="6" max="6" width="11.140625" style="59" customWidth="1"/>
    <col min="7" max="8" width="9.140625" style="59"/>
    <col min="9" max="9" width="4.5703125" style="59" customWidth="1"/>
    <col min="10" max="16" width="9.140625" style="59"/>
    <col min="17" max="17" width="12.7109375" style="59" customWidth="1"/>
    <col min="18" max="16384" width="9.140625" style="59"/>
  </cols>
  <sheetData>
    <row r="1" spans="1:17" x14ac:dyDescent="0.2">
      <c r="A1" s="319" t="s">
        <v>110</v>
      </c>
      <c r="B1" s="319"/>
      <c r="C1" s="319"/>
      <c r="D1" s="319"/>
      <c r="E1" s="319"/>
      <c r="F1" s="319"/>
      <c r="G1" s="319"/>
      <c r="H1" s="319"/>
    </row>
    <row r="2" spans="1:17" x14ac:dyDescent="0.2">
      <c r="A2" s="371" t="s">
        <v>10</v>
      </c>
      <c r="B2" s="371"/>
      <c r="C2" s="371"/>
      <c r="D2" s="371"/>
      <c r="E2" s="371"/>
      <c r="F2" s="371"/>
      <c r="G2" s="371"/>
      <c r="H2" s="371"/>
    </row>
    <row r="3" spans="1:17" x14ac:dyDescent="0.2">
      <c r="A3" s="299" t="s">
        <v>111</v>
      </c>
      <c r="B3" s="299"/>
      <c r="C3" s="299"/>
      <c r="D3" s="299"/>
      <c r="E3" s="299"/>
      <c r="F3" s="299"/>
      <c r="G3" s="299"/>
      <c r="H3" s="299"/>
    </row>
    <row r="4" spans="1:17" ht="15" x14ac:dyDescent="0.2">
      <c r="A4" s="355" t="s">
        <v>94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</row>
    <row r="5" spans="1:17" ht="15" x14ac:dyDescent="0.2">
      <c r="C5" s="355" t="s">
        <v>95</v>
      </c>
      <c r="D5" s="355"/>
      <c r="E5" s="355"/>
      <c r="F5" s="355"/>
      <c r="G5" s="355"/>
      <c r="H5" s="355"/>
      <c r="I5" s="206"/>
      <c r="J5" s="206"/>
      <c r="K5" s="206"/>
      <c r="L5" s="206"/>
      <c r="M5" s="206"/>
      <c r="N5" s="206"/>
      <c r="O5" s="206"/>
    </row>
    <row r="6" spans="1:17" x14ac:dyDescent="0.2">
      <c r="E6" s="356"/>
      <c r="F6" s="356"/>
      <c r="G6" s="356"/>
      <c r="H6" s="356"/>
      <c r="I6" s="60"/>
      <c r="J6" s="60"/>
      <c r="K6" s="60"/>
      <c r="L6" s="60"/>
      <c r="M6" s="60"/>
    </row>
    <row r="7" spans="1:17" x14ac:dyDescent="0.2">
      <c r="A7" s="289"/>
      <c r="B7" s="289"/>
      <c r="C7" s="289"/>
      <c r="D7" s="372" t="s">
        <v>112</v>
      </c>
      <c r="E7" s="372"/>
      <c r="F7" s="373" t="s">
        <v>113</v>
      </c>
      <c r="G7" s="94" t="s">
        <v>16</v>
      </c>
      <c r="H7" s="95" t="s">
        <v>97</v>
      </c>
      <c r="I7" s="60"/>
      <c r="J7" s="60"/>
      <c r="K7" s="60"/>
      <c r="L7" s="60"/>
      <c r="M7" s="60"/>
    </row>
    <row r="8" spans="1:17" x14ac:dyDescent="0.2">
      <c r="A8" s="291" t="s">
        <v>20</v>
      </c>
      <c r="B8" s="291"/>
      <c r="C8" s="291"/>
      <c r="D8" s="156" t="s">
        <v>114</v>
      </c>
      <c r="E8" s="156" t="s">
        <v>115</v>
      </c>
      <c r="F8" s="373"/>
      <c r="G8" s="96" t="s">
        <v>116</v>
      </c>
      <c r="H8" s="97" t="s">
        <v>117</v>
      </c>
      <c r="I8" s="60"/>
      <c r="J8" s="60"/>
      <c r="K8" s="60"/>
      <c r="L8" s="60"/>
      <c r="M8" s="60"/>
    </row>
    <row r="9" spans="1:17" x14ac:dyDescent="0.2">
      <c r="A9" s="302" t="s">
        <v>34</v>
      </c>
      <c r="B9" s="302"/>
      <c r="C9" s="302"/>
      <c r="D9" s="98">
        <f>Pob!$D$9</f>
        <v>0</v>
      </c>
      <c r="E9" s="99">
        <f>Pob!$W$9</f>
        <v>0</v>
      </c>
      <c r="F9" s="100">
        <f>SUM(D9,-E9)</f>
        <v>0</v>
      </c>
      <c r="G9" s="101">
        <f>Pob!$M$9</f>
        <v>170</v>
      </c>
      <c r="H9" s="102">
        <f>PRODUCT(G9*F9)</f>
        <v>0</v>
      </c>
      <c r="I9" s="60"/>
      <c r="J9" s="60"/>
      <c r="K9" s="60"/>
      <c r="L9" s="106"/>
      <c r="M9" s="60"/>
    </row>
    <row r="10" spans="1:17" x14ac:dyDescent="0.2">
      <c r="A10" s="286" t="s">
        <v>152</v>
      </c>
      <c r="B10" s="286"/>
      <c r="C10" s="286"/>
      <c r="D10" s="34">
        <f>Pob!$D$10</f>
        <v>0</v>
      </c>
      <c r="E10" s="103">
        <f>Pob!W10</f>
        <v>0</v>
      </c>
      <c r="F10" s="104">
        <f>SUM(D10,-E10)</f>
        <v>0</v>
      </c>
      <c r="G10" s="101">
        <f>Pob!$M$10</f>
        <v>128</v>
      </c>
      <c r="H10" s="105">
        <f>PRODUCT(G10*F10)</f>
        <v>0</v>
      </c>
      <c r="I10" s="60"/>
      <c r="L10" s="106"/>
    </row>
    <row r="11" spans="1:17" x14ac:dyDescent="0.2">
      <c r="A11" s="303" t="s">
        <v>151</v>
      </c>
      <c r="B11" s="303"/>
      <c r="C11" s="303"/>
      <c r="D11" s="34">
        <f>Pob!D11</f>
        <v>0</v>
      </c>
      <c r="E11" s="103">
        <f>Pob!W11+Pob!W12</f>
        <v>0</v>
      </c>
      <c r="F11" s="104">
        <f>SUM(D11,-E11)</f>
        <v>0</v>
      </c>
      <c r="G11" s="101">
        <f>Pob!M11</f>
        <v>85</v>
      </c>
      <c r="H11" s="105">
        <f>PRODUCT(G11*F11)</f>
        <v>0</v>
      </c>
      <c r="I11" s="60"/>
      <c r="J11" s="60"/>
      <c r="K11" s="60"/>
      <c r="L11" s="106"/>
      <c r="M11" s="60"/>
    </row>
    <row r="12" spans="1:17" ht="13.5" customHeight="1" x14ac:dyDescent="0.2">
      <c r="A12" s="303" t="s">
        <v>156</v>
      </c>
      <c r="B12" s="303"/>
      <c r="C12" s="303"/>
      <c r="D12" s="34">
        <f>Pob!D13</f>
        <v>0</v>
      </c>
      <c r="E12" s="103">
        <f>Pob!W13+Pob!W14+Pob!W15</f>
        <v>0</v>
      </c>
      <c r="F12" s="104">
        <f>SUM(D12,-E12)</f>
        <v>0</v>
      </c>
      <c r="G12" s="101">
        <f>Pob!M13</f>
        <v>43</v>
      </c>
      <c r="H12" s="105">
        <f t="shared" ref="H12" si="0">PRODUCT(G12*F12)</f>
        <v>0</v>
      </c>
      <c r="I12" s="60"/>
      <c r="J12" s="60"/>
      <c r="K12" s="60"/>
      <c r="L12" s="106"/>
      <c r="M12" s="60"/>
    </row>
    <row r="13" spans="1:17" x14ac:dyDescent="0.2">
      <c r="A13"/>
      <c r="B13"/>
      <c r="C13"/>
      <c r="D13"/>
      <c r="E13" s="358" t="s">
        <v>32</v>
      </c>
      <c r="F13" s="358"/>
      <c r="G13" s="155"/>
      <c r="H13" s="22">
        <f>SUM(H9:H12)</f>
        <v>0</v>
      </c>
      <c r="I13" s="60"/>
      <c r="J13" s="60"/>
      <c r="K13" s="60"/>
      <c r="L13" s="106"/>
      <c r="M13" s="60"/>
    </row>
    <row r="14" spans="1:17" x14ac:dyDescent="0.2">
      <c r="A14" s="305" t="s">
        <v>37</v>
      </c>
      <c r="B14" s="305"/>
      <c r="C14" s="305"/>
      <c r="D14" s="305"/>
      <c r="E14" s="24"/>
      <c r="F14" s="155"/>
      <c r="G14" s="155"/>
      <c r="H14" s="24"/>
      <c r="I14" s="207"/>
      <c r="L14" s="106"/>
    </row>
    <row r="15" spans="1:17" x14ac:dyDescent="0.2">
      <c r="A15" s="286" t="s">
        <v>38</v>
      </c>
      <c r="B15" s="286"/>
      <c r="C15" s="286"/>
      <c r="D15" s="34">
        <f>Pob!D18</f>
        <v>0</v>
      </c>
      <c r="E15" s="103">
        <f>Pob!W18</f>
        <v>0</v>
      </c>
      <c r="F15" s="104">
        <f>SUM(D15,-E15)</f>
        <v>0</v>
      </c>
      <c r="G15" s="108">
        <f>Pob!$M$18</f>
        <v>200</v>
      </c>
      <c r="H15" s="105">
        <f>PRODUCT(G15*F15)</f>
        <v>0</v>
      </c>
      <c r="I15" s="60"/>
      <c r="J15" s="60"/>
      <c r="K15" s="60"/>
      <c r="L15" s="106"/>
      <c r="M15" s="60"/>
      <c r="N15" s="210"/>
    </row>
    <row r="16" spans="1:17" x14ac:dyDescent="0.2">
      <c r="A16" s="286" t="s">
        <v>134</v>
      </c>
      <c r="B16" s="286"/>
      <c r="C16" s="286"/>
      <c r="D16" s="34">
        <f>Pob!D19</f>
        <v>0</v>
      </c>
      <c r="E16" s="103">
        <f>Pob!W19</f>
        <v>0</v>
      </c>
      <c r="F16" s="104">
        <f>SUM(D16,-E16)</f>
        <v>0</v>
      </c>
      <c r="G16" s="101">
        <f>Pob!$M$19</f>
        <v>140</v>
      </c>
      <c r="H16" s="105">
        <f t="shared" ref="H16:H18" si="1">PRODUCT(G16*F16)</f>
        <v>0</v>
      </c>
      <c r="I16" s="60"/>
      <c r="J16" s="60"/>
      <c r="K16" s="60"/>
      <c r="L16" s="106"/>
      <c r="M16" s="60"/>
      <c r="N16" s="210"/>
    </row>
    <row r="17" spans="1:16" x14ac:dyDescent="0.2">
      <c r="A17" s="286" t="s">
        <v>154</v>
      </c>
      <c r="B17" s="286"/>
      <c r="C17" s="286"/>
      <c r="D17" s="34">
        <f>Pob!D20</f>
        <v>0</v>
      </c>
      <c r="E17" s="103">
        <f>Pob!W20</f>
        <v>0</v>
      </c>
      <c r="F17" s="104">
        <f>SUM(D17,-E17)</f>
        <v>0</v>
      </c>
      <c r="G17" s="101">
        <f>Pob!M20</f>
        <v>90</v>
      </c>
      <c r="H17" s="105">
        <f t="shared" si="1"/>
        <v>0</v>
      </c>
      <c r="I17" s="60"/>
      <c r="J17" s="60"/>
      <c r="K17" s="60"/>
      <c r="L17" s="106"/>
      <c r="M17" s="60"/>
      <c r="N17" s="210"/>
    </row>
    <row r="18" spans="1:16" x14ac:dyDescent="0.2">
      <c r="A18" s="303" t="s">
        <v>40</v>
      </c>
      <c r="B18" s="303"/>
      <c r="C18" s="303"/>
      <c r="D18" s="34">
        <f>Pob!D21</f>
        <v>0</v>
      </c>
      <c r="E18" s="103">
        <f>Pob!W21</f>
        <v>0</v>
      </c>
      <c r="F18" s="104">
        <f>SUM(D18,-E18)</f>
        <v>0</v>
      </c>
      <c r="G18" s="101">
        <f>Pob!$M$21</f>
        <v>10</v>
      </c>
      <c r="H18" s="105">
        <f t="shared" si="1"/>
        <v>0</v>
      </c>
      <c r="I18" s="60"/>
      <c r="J18" s="60"/>
      <c r="K18" s="60"/>
      <c r="L18" s="106"/>
      <c r="M18" s="60"/>
    </row>
    <row r="19" spans="1:16" x14ac:dyDescent="0.2">
      <c r="A19"/>
      <c r="B19"/>
      <c r="C19"/>
      <c r="D19"/>
      <c r="E19" s="358" t="s">
        <v>32</v>
      </c>
      <c r="F19" s="358"/>
      <c r="G19" s="155"/>
      <c r="H19" s="37">
        <f>SUM(H15:H18)</f>
        <v>0</v>
      </c>
      <c r="L19" s="106"/>
    </row>
    <row r="20" spans="1:16" x14ac:dyDescent="0.2">
      <c r="A20" s="305" t="s">
        <v>41</v>
      </c>
      <c r="B20" s="305"/>
      <c r="C20" s="305"/>
      <c r="D20" s="305"/>
      <c r="E20" s="24"/>
      <c r="F20" s="155"/>
      <c r="G20" s="155"/>
      <c r="H20" s="30"/>
      <c r="I20" s="207"/>
      <c r="L20" s="106"/>
    </row>
    <row r="21" spans="1:16" x14ac:dyDescent="0.2">
      <c r="A21" s="286" t="s">
        <v>38</v>
      </c>
      <c r="B21" s="286"/>
      <c r="C21" s="286"/>
      <c r="D21" s="34">
        <f>Pob!$D$24</f>
        <v>0</v>
      </c>
      <c r="E21" s="103">
        <f>Pob!W24</f>
        <v>0</v>
      </c>
      <c r="F21" s="104">
        <f>SUM(D21,-E21)</f>
        <v>0</v>
      </c>
      <c r="G21" s="108">
        <f>Pob!$M$24</f>
        <v>310</v>
      </c>
      <c r="H21" s="105">
        <f>PRODUCT(G21*F21)</f>
        <v>0</v>
      </c>
      <c r="I21" s="60"/>
      <c r="J21" s="60"/>
      <c r="K21" s="60"/>
      <c r="L21" s="106"/>
      <c r="M21" s="60"/>
      <c r="N21" s="60"/>
      <c r="O21" s="60"/>
      <c r="P21" s="60"/>
    </row>
    <row r="22" spans="1:16" x14ac:dyDescent="0.2">
      <c r="A22" s="286" t="s">
        <v>134</v>
      </c>
      <c r="B22" s="286"/>
      <c r="C22" s="286"/>
      <c r="D22" s="34">
        <f>Pob!D25</f>
        <v>0</v>
      </c>
      <c r="E22" s="103">
        <f>Pob!W25</f>
        <v>0</v>
      </c>
      <c r="F22" s="104">
        <f>SUM(D22,-E22)</f>
        <v>0</v>
      </c>
      <c r="G22" s="101">
        <f>Pob!$M$25</f>
        <v>220</v>
      </c>
      <c r="H22" s="105">
        <f>PRODUCT(G22*F22)</f>
        <v>0</v>
      </c>
      <c r="I22" s="60"/>
      <c r="J22" s="60"/>
      <c r="K22" s="60"/>
      <c r="L22" s="106"/>
      <c r="M22" s="60"/>
      <c r="N22" s="60"/>
      <c r="O22" s="60"/>
      <c r="P22" s="60"/>
    </row>
    <row r="23" spans="1:16" x14ac:dyDescent="0.2">
      <c r="A23" s="286" t="s">
        <v>154</v>
      </c>
      <c r="B23" s="286"/>
      <c r="C23" s="286"/>
      <c r="D23" s="34">
        <f>Pob!D26</f>
        <v>0</v>
      </c>
      <c r="E23" s="103">
        <f>Pob!$W$26</f>
        <v>0</v>
      </c>
      <c r="F23" s="104">
        <f>SUM(D23,-E23)</f>
        <v>0</v>
      </c>
      <c r="G23" s="101">
        <f>Pob!$M$26</f>
        <v>150</v>
      </c>
      <c r="H23" s="105">
        <f>PRODUCT(G23*F23)</f>
        <v>0</v>
      </c>
      <c r="I23" s="60"/>
      <c r="J23" s="60"/>
      <c r="K23" s="60"/>
      <c r="L23" s="106"/>
      <c r="M23" s="60"/>
      <c r="N23" s="60"/>
      <c r="O23" s="60"/>
      <c r="P23" s="60"/>
    </row>
    <row r="24" spans="1:16" x14ac:dyDescent="0.2">
      <c r="A24" s="303" t="s">
        <v>40</v>
      </c>
      <c r="B24" s="303"/>
      <c r="C24" s="303"/>
      <c r="D24" s="34">
        <f>Pob!D27</f>
        <v>0</v>
      </c>
      <c r="E24" s="103">
        <f>Pob!W27</f>
        <v>0</v>
      </c>
      <c r="F24" s="104">
        <f>SUM(D24,-E24)</f>
        <v>0</v>
      </c>
      <c r="G24" s="101">
        <f>Pob!M27</f>
        <v>70</v>
      </c>
      <c r="H24" s="105">
        <f>PRODUCT(G24*F24)</f>
        <v>0</v>
      </c>
      <c r="I24" s="60"/>
      <c r="J24" s="60"/>
      <c r="K24" s="60"/>
      <c r="L24" s="106"/>
      <c r="M24" s="60"/>
      <c r="N24" s="60"/>
      <c r="O24" s="60"/>
      <c r="P24" s="60"/>
    </row>
    <row r="25" spans="1:16" x14ac:dyDescent="0.2">
      <c r="A25" s="286" t="s">
        <v>135</v>
      </c>
      <c r="B25" s="286"/>
      <c r="C25" s="286"/>
      <c r="D25" s="34">
        <f>Pob!D28</f>
        <v>0</v>
      </c>
      <c r="E25" s="103">
        <f>Pob!$W$28</f>
        <v>0</v>
      </c>
      <c r="F25" s="104">
        <f>SUM(D25,-E25)</f>
        <v>0</v>
      </c>
      <c r="G25" s="101">
        <f>Pob!$M$28</f>
        <v>30</v>
      </c>
      <c r="H25" s="107">
        <f>PRODUCT(G25*F25)</f>
        <v>0</v>
      </c>
      <c r="I25" s="60"/>
      <c r="J25" s="60"/>
      <c r="K25" s="60"/>
      <c r="L25" s="106"/>
    </row>
    <row r="26" spans="1:16" x14ac:dyDescent="0.2">
      <c r="A26"/>
      <c r="B26"/>
      <c r="C26"/>
      <c r="D26"/>
      <c r="E26" s="359" t="s">
        <v>32</v>
      </c>
      <c r="F26" s="359"/>
      <c r="G26" s="154"/>
      <c r="H26" s="37">
        <f>SUM(H21:H25)</f>
        <v>0</v>
      </c>
      <c r="L26" s="106"/>
      <c r="M26" s="60"/>
      <c r="N26" s="60"/>
      <c r="O26" s="60"/>
      <c r="P26" s="60"/>
    </row>
    <row r="27" spans="1:16" x14ac:dyDescent="0.2">
      <c r="A27" s="305" t="s">
        <v>42</v>
      </c>
      <c r="B27" s="305"/>
      <c r="C27" s="305"/>
      <c r="D27" s="158"/>
      <c r="E27" s="24"/>
      <c r="F27" s="154"/>
      <c r="G27" s="154"/>
      <c r="H27" s="30"/>
      <c r="I27" s="207"/>
      <c r="L27" s="106"/>
      <c r="M27" s="60"/>
      <c r="N27" s="60"/>
      <c r="O27" s="60"/>
      <c r="P27" s="60"/>
    </row>
    <row r="28" spans="1:16" x14ac:dyDescent="0.2">
      <c r="A28" s="286" t="s">
        <v>43</v>
      </c>
      <c r="B28" s="286"/>
      <c r="C28" s="286"/>
      <c r="D28" s="34">
        <f>Pob!$D$31</f>
        <v>0</v>
      </c>
      <c r="E28" s="103">
        <f>Pob!$W$31</f>
        <v>0</v>
      </c>
      <c r="F28" s="104">
        <f>SUM(D28,-E28)</f>
        <v>0</v>
      </c>
      <c r="G28" s="108">
        <f>Pob!$M$31</f>
        <v>110</v>
      </c>
      <c r="H28" s="105">
        <f>PRODUCT(G28*F28)</f>
        <v>0</v>
      </c>
      <c r="I28" s="60"/>
      <c r="J28" s="60"/>
      <c r="K28" s="60"/>
      <c r="L28" s="106"/>
      <c r="M28" s="60"/>
      <c r="N28" s="60"/>
      <c r="O28" s="60"/>
      <c r="P28" s="78"/>
    </row>
    <row r="29" spans="1:16" x14ac:dyDescent="0.2">
      <c r="A29" s="309"/>
      <c r="B29" s="309"/>
      <c r="C29" s="309"/>
      <c r="D29" s="34"/>
      <c r="E29" s="103"/>
      <c r="F29" s="104"/>
      <c r="G29" s="108"/>
      <c r="H29" s="105"/>
      <c r="I29" s="60"/>
      <c r="J29" s="60"/>
      <c r="K29" s="60"/>
      <c r="L29" s="106"/>
      <c r="M29" s="60"/>
      <c r="N29" s="60"/>
      <c r="O29" s="60"/>
      <c r="P29" s="78"/>
    </row>
    <row r="30" spans="1:16" x14ac:dyDescent="0.2">
      <c r="A30" s="286" t="s">
        <v>44</v>
      </c>
      <c r="B30" s="286"/>
      <c r="C30" s="286"/>
      <c r="D30" s="34">
        <f>Pob!$D$33</f>
        <v>0</v>
      </c>
      <c r="E30" s="103">
        <f>Pob!$W$33</f>
        <v>0</v>
      </c>
      <c r="F30" s="104">
        <f>SUM(D30,-E30)</f>
        <v>0</v>
      </c>
      <c r="G30" s="108">
        <v>0</v>
      </c>
      <c r="H30" s="105">
        <f>PRODUCT(G30*F30)</f>
        <v>0</v>
      </c>
      <c r="I30" s="60"/>
      <c r="J30" s="60"/>
      <c r="K30" s="60"/>
      <c r="L30" s="106"/>
      <c r="M30" s="60"/>
      <c r="N30" s="60"/>
      <c r="O30" s="60"/>
      <c r="P30" s="60"/>
    </row>
    <row r="31" spans="1:16" x14ac:dyDescent="0.2">
      <c r="A31" s="286" t="s">
        <v>45</v>
      </c>
      <c r="B31" s="286"/>
      <c r="C31" s="286"/>
      <c r="D31" s="34">
        <f>Pob!$D$34</f>
        <v>0</v>
      </c>
      <c r="E31" s="103">
        <f>Pob!$W$34</f>
        <v>0</v>
      </c>
      <c r="F31" s="104">
        <f>SUM(D31,-E31,-E32)</f>
        <v>0</v>
      </c>
      <c r="G31" s="101">
        <f>Pob!$M$34</f>
        <v>10</v>
      </c>
      <c r="H31" s="105">
        <f>PRODUCT(G31*F31)</f>
        <v>0</v>
      </c>
      <c r="I31" s="60"/>
      <c r="J31" s="60"/>
      <c r="K31" s="60"/>
      <c r="L31" s="106"/>
      <c r="M31" s="60"/>
      <c r="N31" s="106"/>
      <c r="O31" s="60"/>
      <c r="P31" s="60"/>
    </row>
    <row r="32" spans="1:16" x14ac:dyDescent="0.2">
      <c r="A32" s="286" t="s">
        <v>46</v>
      </c>
      <c r="B32" s="286"/>
      <c r="C32" s="286"/>
      <c r="D32" s="34">
        <f>Pob!$D$35</f>
        <v>0</v>
      </c>
      <c r="E32" s="103">
        <f>Pob!$W$35</f>
        <v>0</v>
      </c>
      <c r="F32" s="104">
        <v>0</v>
      </c>
      <c r="G32" s="101" t="str">
        <f>Pob!$M$35</f>
        <v>bezpł</v>
      </c>
      <c r="H32" s="107">
        <f>PRODUCT(0*F32)</f>
        <v>0</v>
      </c>
      <c r="I32" s="60"/>
      <c r="J32" s="60"/>
      <c r="K32" s="60"/>
      <c r="L32" s="106"/>
      <c r="M32" s="60"/>
      <c r="N32" s="60"/>
      <c r="O32" s="60"/>
      <c r="P32" s="60"/>
    </row>
    <row r="33" spans="1:16" x14ac:dyDescent="0.2">
      <c r="A33" s="36"/>
      <c r="B33" s="36"/>
      <c r="C33" s="36"/>
      <c r="D33" s="36"/>
      <c r="E33" s="368" t="s">
        <v>32</v>
      </c>
      <c r="F33" s="368"/>
      <c r="G33" s="157"/>
      <c r="H33" s="37">
        <f>SUM(H28:H32)</f>
        <v>0</v>
      </c>
      <c r="L33" s="106"/>
      <c r="M33" s="60"/>
      <c r="N33" s="60"/>
      <c r="O33" s="60"/>
      <c r="P33" s="60"/>
    </row>
    <row r="34" spans="1:16" x14ac:dyDescent="0.2">
      <c r="A34" s="289" t="s">
        <v>101</v>
      </c>
      <c r="B34" s="289"/>
      <c r="C34" s="289"/>
      <c r="D34" s="289"/>
      <c r="E34" s="289"/>
      <c r="F34" s="289"/>
      <c r="G34" s="289"/>
      <c r="H34" s="289"/>
      <c r="I34" s="207"/>
      <c r="L34" s="106"/>
      <c r="M34" s="60"/>
      <c r="N34" s="60"/>
      <c r="O34" s="60"/>
      <c r="P34" s="60"/>
    </row>
    <row r="35" spans="1:16" x14ac:dyDescent="0.2">
      <c r="A35" s="288" t="s">
        <v>118</v>
      </c>
      <c r="B35" s="288"/>
      <c r="C35" s="288"/>
      <c r="D35" s="34">
        <f>Pob!$D$38</f>
        <v>0</v>
      </c>
      <c r="E35" s="103">
        <f>Pob!$W$38</f>
        <v>0</v>
      </c>
      <c r="F35" s="104">
        <f>SUM(D35,-E35)</f>
        <v>0</v>
      </c>
      <c r="G35" s="108">
        <f>Pob!$M$38</f>
        <v>3</v>
      </c>
      <c r="H35" s="105">
        <f>PRODUCT(G35*F35)</f>
        <v>0</v>
      </c>
      <c r="I35" s="60"/>
      <c r="L35" s="106"/>
      <c r="M35" s="60"/>
      <c r="N35" s="60"/>
      <c r="O35" s="60"/>
      <c r="P35" s="60"/>
    </row>
    <row r="36" spans="1:16" x14ac:dyDescent="0.2">
      <c r="A36" s="288" t="s">
        <v>126</v>
      </c>
      <c r="B36" s="288"/>
      <c r="C36" s="303"/>
      <c r="D36" s="34">
        <f>Pob!$D$39</f>
        <v>0</v>
      </c>
      <c r="E36" s="103">
        <f>Pob!$W$39</f>
        <v>0</v>
      </c>
      <c r="F36" s="104">
        <f>SUM(D36,-E36)</f>
        <v>0</v>
      </c>
      <c r="G36" s="108">
        <f>Pob!$M$39</f>
        <v>40</v>
      </c>
      <c r="H36" s="105">
        <f>PRODUCT(G36*F36)</f>
        <v>0</v>
      </c>
      <c r="I36" s="60"/>
      <c r="L36" s="106"/>
      <c r="M36" s="60"/>
      <c r="N36" s="60"/>
      <c r="O36" s="60"/>
      <c r="P36" s="60"/>
    </row>
    <row r="37" spans="1:16" x14ac:dyDescent="0.2">
      <c r="A37" s="288" t="s">
        <v>119</v>
      </c>
      <c r="B37" s="288"/>
      <c r="C37" s="288"/>
      <c r="D37" s="34" t="s">
        <v>35</v>
      </c>
      <c r="E37" s="103">
        <f>Pob!$W$40</f>
        <v>0</v>
      </c>
      <c r="F37" s="104">
        <v>0</v>
      </c>
      <c r="G37" s="101">
        <f>Pob!$M$40</f>
        <v>20</v>
      </c>
      <c r="H37" s="107">
        <f>PRODUCT(G37*E37)</f>
        <v>0</v>
      </c>
      <c r="L37" s="106"/>
      <c r="M37" s="60"/>
      <c r="N37" s="60"/>
      <c r="O37" s="60"/>
      <c r="P37" s="60"/>
    </row>
    <row r="38" spans="1:16" x14ac:dyDescent="0.2">
      <c r="A38" s="84"/>
      <c r="B38" s="84"/>
      <c r="C38" s="84"/>
      <c r="D38" s="109"/>
      <c r="E38" s="24"/>
      <c r="F38" s="155"/>
      <c r="G38" s="155"/>
      <c r="H38" s="22">
        <f>H35+H36</f>
        <v>0</v>
      </c>
      <c r="L38" s="106"/>
      <c r="M38" s="60"/>
      <c r="N38" s="60"/>
      <c r="O38" s="60"/>
      <c r="P38" s="60"/>
    </row>
    <row r="39" spans="1:16" x14ac:dyDescent="0.2">
      <c r="A39" s="288" t="s">
        <v>120</v>
      </c>
      <c r="B39" s="288"/>
      <c r="C39" s="288"/>
      <c r="D39" s="110"/>
      <c r="E39" s="111">
        <f>'K1'!$AE$269+'K2'!$AE$269+'K3'!$AE$269+'K4'!$AE$269+'K5'!$AE$269+'K6'!$AE$269+'K7'!$AE$269+'K8'!$AE$269</f>
        <v>0</v>
      </c>
      <c r="F39" s="110"/>
      <c r="G39" s="110"/>
      <c r="H39" s="112"/>
      <c r="L39" s="106"/>
      <c r="M39" s="60"/>
      <c r="N39" s="60"/>
      <c r="O39" s="60"/>
      <c r="P39" s="60"/>
    </row>
    <row r="40" spans="1:16" x14ac:dyDescent="0.2">
      <c r="A40" s="321" t="s">
        <v>53</v>
      </c>
      <c r="B40" s="321"/>
      <c r="C40" s="321"/>
      <c r="D40" s="159"/>
      <c r="E40"/>
      <c r="F40" s="110"/>
      <c r="G40" s="110"/>
      <c r="H40" s="30"/>
      <c r="I40" s="207"/>
      <c r="L40" s="106"/>
    </row>
    <row r="41" spans="1:16" x14ac:dyDescent="0.2">
      <c r="A41" s="286" t="s">
        <v>54</v>
      </c>
      <c r="B41" s="286"/>
      <c r="C41" s="286"/>
      <c r="D41" s="113">
        <f>Pob!$D$45</f>
        <v>0</v>
      </c>
      <c r="E41" s="103">
        <f>Pob!$W$45</f>
        <v>0</v>
      </c>
      <c r="F41" s="104">
        <f>SUM(D41,-E41)</f>
        <v>0</v>
      </c>
      <c r="G41" s="108">
        <f>Pob!$M$45</f>
        <v>30</v>
      </c>
      <c r="H41" s="105">
        <f>PRODUCT(G41*F41)</f>
        <v>0</v>
      </c>
      <c r="I41" s="60"/>
      <c r="J41" s="60"/>
      <c r="K41" s="60"/>
      <c r="L41" s="106"/>
      <c r="M41" s="60"/>
      <c r="N41" s="60"/>
      <c r="O41" s="60"/>
      <c r="P41" s="60"/>
    </row>
    <row r="42" spans="1:16" x14ac:dyDescent="0.2">
      <c r="A42" s="286" t="s">
        <v>55</v>
      </c>
      <c r="B42" s="286"/>
      <c r="C42" s="286"/>
      <c r="D42" s="113">
        <f>Pob!$D$46</f>
        <v>0</v>
      </c>
      <c r="E42" s="103">
        <f>Pob!$W$46</f>
        <v>0</v>
      </c>
      <c r="F42" s="104">
        <f>SUM(D42,-E42)</f>
        <v>0</v>
      </c>
      <c r="G42" s="101" t="str">
        <f>Pob!$M$46</f>
        <v>bezpł</v>
      </c>
      <c r="H42" s="107">
        <f>PRODUCT(0*F42)</f>
        <v>0</v>
      </c>
      <c r="I42" s="60"/>
      <c r="J42" s="60"/>
      <c r="K42" s="60"/>
      <c r="L42" s="106"/>
      <c r="M42" s="60"/>
      <c r="N42" s="60"/>
      <c r="O42" s="78"/>
      <c r="P42" s="60"/>
    </row>
    <row r="43" spans="1:16" x14ac:dyDescent="0.2">
      <c r="A43"/>
      <c r="B43"/>
      <c r="C43"/>
      <c r="D43"/>
      <c r="E43" s="368" t="s">
        <v>32</v>
      </c>
      <c r="F43" s="368"/>
      <c r="G43" s="157"/>
      <c r="H43" s="22">
        <f>SUM(H41,H42)</f>
        <v>0</v>
      </c>
      <c r="L43" s="106"/>
      <c r="M43" s="60"/>
      <c r="N43" s="60"/>
      <c r="O43" s="60"/>
      <c r="P43" s="60"/>
    </row>
    <row r="45" spans="1:16" x14ac:dyDescent="0.2">
      <c r="A45" s="60"/>
      <c r="B45" s="299"/>
      <c r="C45" s="299"/>
      <c r="D45" s="153"/>
      <c r="K45" s="60"/>
      <c r="P45" s="60"/>
    </row>
    <row r="46" spans="1:16" x14ac:dyDescent="0.2">
      <c r="B46" s="211"/>
      <c r="C46" s="211"/>
      <c r="D46" s="211"/>
      <c r="K46" s="60"/>
      <c r="P46" s="60"/>
    </row>
    <row r="47" spans="1:16" x14ac:dyDescent="0.2">
      <c r="B47" s="212"/>
      <c r="C47" s="212"/>
      <c r="D47" s="212"/>
      <c r="H47" s="177"/>
    </row>
    <row r="48" spans="1:16" x14ac:dyDescent="0.2">
      <c r="B48" s="212"/>
      <c r="C48" s="212"/>
      <c r="D48" s="212"/>
    </row>
    <row r="49" spans="1:16" x14ac:dyDescent="0.2">
      <c r="A49" s="208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</row>
    <row r="50" spans="1:16" x14ac:dyDescent="0.2">
      <c r="A50" s="318"/>
      <c r="B50" s="318"/>
      <c r="C50" s="176"/>
      <c r="D50" s="176"/>
    </row>
    <row r="51" spans="1:16" x14ac:dyDescent="0.2">
      <c r="A51" s="312" t="s">
        <v>59</v>
      </c>
      <c r="B51" s="312"/>
      <c r="C51" s="312"/>
      <c r="D51" s="312"/>
      <c r="E51" s="312"/>
      <c r="F51" s="312"/>
      <c r="G51" s="312"/>
      <c r="H51" s="312"/>
      <c r="I51" s="209"/>
      <c r="J51" s="209"/>
      <c r="K51" s="209"/>
      <c r="L51" s="209"/>
      <c r="M51" s="209"/>
      <c r="N51" s="209"/>
      <c r="O51" s="209"/>
      <c r="P51" s="209"/>
    </row>
    <row r="52" spans="1:16" x14ac:dyDescent="0.2">
      <c r="F52" s="354" t="s">
        <v>58</v>
      </c>
      <c r="G52" s="354"/>
      <c r="H52" s="354"/>
    </row>
  </sheetData>
  <mergeCells count="48">
    <mergeCell ref="A12:C12"/>
    <mergeCell ref="A24:C24"/>
    <mergeCell ref="A17:C17"/>
    <mergeCell ref="A37:C37"/>
    <mergeCell ref="A50:B50"/>
    <mergeCell ref="A31:C31"/>
    <mergeCell ref="A32:C32"/>
    <mergeCell ref="A20:D20"/>
    <mergeCell ref="A21:C21"/>
    <mergeCell ref="A22:C22"/>
    <mergeCell ref="A23:C23"/>
    <mergeCell ref="A25:C25"/>
    <mergeCell ref="A14:D14"/>
    <mergeCell ref="A15:C15"/>
    <mergeCell ref="A16:C16"/>
    <mergeCell ref="A18:C18"/>
    <mergeCell ref="A51:H51"/>
    <mergeCell ref="F52:H52"/>
    <mergeCell ref="A39:C39"/>
    <mergeCell ref="A40:C40"/>
    <mergeCell ref="A41:C41"/>
    <mergeCell ref="A42:C42"/>
    <mergeCell ref="E43:F43"/>
    <mergeCell ref="B45:C45"/>
    <mergeCell ref="E33:F33"/>
    <mergeCell ref="A34:H34"/>
    <mergeCell ref="A35:C35"/>
    <mergeCell ref="E26:F26"/>
    <mergeCell ref="A27:C27"/>
    <mergeCell ref="A28:C28"/>
    <mergeCell ref="A29:C29"/>
    <mergeCell ref="A30:C30"/>
    <mergeCell ref="E19:F19"/>
    <mergeCell ref="A36:C36"/>
    <mergeCell ref="A1:H1"/>
    <mergeCell ref="A2:H2"/>
    <mergeCell ref="A3:H3"/>
    <mergeCell ref="A4:Q4"/>
    <mergeCell ref="C5:H5"/>
    <mergeCell ref="E6:H6"/>
    <mergeCell ref="A7:C7"/>
    <mergeCell ref="D7:E7"/>
    <mergeCell ref="F7:F8"/>
    <mergeCell ref="A8:C8"/>
    <mergeCell ref="A9:C9"/>
    <mergeCell ref="A10:C10"/>
    <mergeCell ref="A11:C11"/>
    <mergeCell ref="E13:F13"/>
  </mergeCells>
  <pageMargins left="0.7" right="0.7" top="0.75" bottom="0.75" header="0.51180555555555551" footer="0.51180555555555551"/>
  <pageSetup paperSize="9" scale="97" firstPageNumber="0" orientation="portrait" horizontalDpi="300" verticalDpi="300" r:id="rId1"/>
  <headerFooter alignWithMargins="0"/>
  <colBreaks count="1" manualBreakCount="1">
    <brk id="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E272"/>
  <sheetViews>
    <sheetView showGridLines="0" zoomScale="80" zoomScaleNormal="80" zoomScaleSheetLayoutView="50" workbookViewId="0">
      <pane ySplit="9" topLeftCell="A10" activePane="bottomLeft" state="frozen"/>
      <selection pane="bottomLeft" activeCell="F16" sqref="F16:F17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5" width="10.7109375" style="59" customWidth="1"/>
    <col min="6" max="8" width="8.28515625" style="59" customWidth="1"/>
    <col min="9" max="9" width="10.85546875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5.2851562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213"/>
      <c r="B1" s="213"/>
      <c r="C1" s="213"/>
      <c r="D1" s="324" t="s">
        <v>146</v>
      </c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</row>
    <row r="2" spans="1:31" ht="15.75" x14ac:dyDescent="0.25">
      <c r="A2" s="211"/>
      <c r="B2" s="211"/>
      <c r="C2" s="211"/>
      <c r="D2" s="324" t="s">
        <v>147</v>
      </c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</row>
    <row r="3" spans="1:31" ht="13.5" thickBot="1" x14ac:dyDescent="0.25">
      <c r="A3" s="326" t="s">
        <v>62</v>
      </c>
      <c r="B3" s="326"/>
      <c r="C3" s="326"/>
      <c r="D3" s="327" t="s">
        <v>148</v>
      </c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</row>
    <row r="4" spans="1:31" ht="13.5" thickBot="1" x14ac:dyDescent="0.25">
      <c r="A4" s="234"/>
      <c r="B4" s="235"/>
      <c r="C4" s="236"/>
      <c r="D4" s="237"/>
      <c r="E4" s="328" t="s">
        <v>20</v>
      </c>
      <c r="F4" s="329"/>
      <c r="G4" s="329"/>
      <c r="H4" s="329"/>
      <c r="I4" s="329"/>
      <c r="J4" s="329"/>
      <c r="K4" s="330"/>
      <c r="L4" s="334" t="s">
        <v>53</v>
      </c>
      <c r="M4" s="335"/>
      <c r="N4" s="334" t="s">
        <v>63</v>
      </c>
      <c r="O4" s="335"/>
      <c r="P4" s="338" t="s">
        <v>64</v>
      </c>
      <c r="Q4" s="339"/>
      <c r="R4" s="339"/>
      <c r="S4" s="340"/>
      <c r="T4" s="338" t="s">
        <v>64</v>
      </c>
      <c r="U4" s="339"/>
      <c r="V4" s="339"/>
      <c r="W4" s="339"/>
      <c r="X4" s="340"/>
      <c r="Y4" s="341" t="s">
        <v>65</v>
      </c>
      <c r="Z4" s="342"/>
      <c r="AA4" s="342"/>
      <c r="AB4" s="342"/>
      <c r="AC4" s="343"/>
      <c r="AD4" s="350" t="s">
        <v>32</v>
      </c>
      <c r="AE4" s="275"/>
    </row>
    <row r="5" spans="1:31" ht="13.5" thickBot="1" x14ac:dyDescent="0.25">
      <c r="A5" s="238"/>
      <c r="B5" s="239"/>
      <c r="C5" s="240" t="s">
        <v>66</v>
      </c>
      <c r="D5" s="241"/>
      <c r="E5" s="331"/>
      <c r="F5" s="332"/>
      <c r="G5" s="332"/>
      <c r="H5" s="332"/>
      <c r="I5" s="332"/>
      <c r="J5" s="332"/>
      <c r="K5" s="333"/>
      <c r="L5" s="336"/>
      <c r="M5" s="337"/>
      <c r="N5" s="336"/>
      <c r="O5" s="337"/>
      <c r="P5" s="347" t="s">
        <v>67</v>
      </c>
      <c r="Q5" s="348"/>
      <c r="R5" s="348"/>
      <c r="S5" s="349"/>
      <c r="T5" s="347" t="s">
        <v>68</v>
      </c>
      <c r="U5" s="348"/>
      <c r="V5" s="348"/>
      <c r="W5" s="348"/>
      <c r="X5" s="349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51"/>
      <c r="AE5" s="276"/>
    </row>
    <row r="6" spans="1:31" x14ac:dyDescent="0.2">
      <c r="A6" s="238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51"/>
      <c r="AE6" s="277" t="s">
        <v>80</v>
      </c>
    </row>
    <row r="7" spans="1:31" ht="13.5" thickBot="1" x14ac:dyDescent="0.25">
      <c r="A7" s="238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51"/>
      <c r="AE7" s="277" t="s">
        <v>85</v>
      </c>
    </row>
    <row r="8" spans="1:31" ht="13.5" thickBot="1" x14ac:dyDescent="0.25">
      <c r="A8" s="238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200</v>
      </c>
      <c r="Q8" s="263">
        <f>Pob!M19</f>
        <v>140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110</v>
      </c>
      <c r="Z8" s="183" t="s">
        <v>143</v>
      </c>
      <c r="AA8" s="266">
        <f>Pob!M38</f>
        <v>3</v>
      </c>
      <c r="AB8" s="266">
        <f>Pob!M39</f>
        <v>40</v>
      </c>
      <c r="AC8" s="266">
        <f>Pob!M40</f>
        <v>20</v>
      </c>
      <c r="AD8" s="351"/>
      <c r="AE8" s="277" t="s">
        <v>87</v>
      </c>
    </row>
    <row r="9" spans="1:31" ht="13.5" thickBot="1" x14ac:dyDescent="0.25">
      <c r="A9" s="267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157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3"/>
      <c r="AA9" s="273"/>
      <c r="AB9" s="274"/>
      <c r="AC9" s="274"/>
      <c r="AD9" s="352"/>
      <c r="AE9" s="280"/>
    </row>
    <row r="10" spans="1:31" x14ac:dyDescent="0.2">
      <c r="A10" s="47"/>
      <c r="B10" s="48"/>
      <c r="C10" s="49"/>
      <c r="D10" s="50"/>
      <c r="E10" s="144"/>
      <c r="F10" s="145"/>
      <c r="G10" s="145"/>
      <c r="H10" s="145"/>
      <c r="I10" s="145"/>
      <c r="J10" s="145"/>
      <c r="K10" s="146"/>
      <c r="L10" s="147"/>
      <c r="M10" s="148"/>
      <c r="N10" s="144"/>
      <c r="O10" s="146"/>
      <c r="P10" s="144"/>
      <c r="Q10" s="145"/>
      <c r="R10" s="186"/>
      <c r="S10" s="146"/>
      <c r="T10" s="144"/>
      <c r="U10" s="145"/>
      <c r="V10" s="145"/>
      <c r="W10" s="146"/>
      <c r="X10" s="146"/>
      <c r="Y10" s="144"/>
      <c r="Z10" s="145"/>
      <c r="AA10" s="145"/>
      <c r="AB10" s="145"/>
      <c r="AC10" s="149"/>
      <c r="AD10" s="233">
        <f t="shared" ref="AD10:AD17" si="0">SUM(E10:AC10)+-O10+-M10</f>
        <v>0</v>
      </c>
      <c r="AE10" s="214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51"/>
      <c r="N11" s="150"/>
      <c r="O11" s="124"/>
      <c r="P11" s="118"/>
      <c r="Q11" s="114"/>
      <c r="R11" s="215"/>
      <c r="S11" s="119"/>
      <c r="T11" s="150"/>
      <c r="U11" s="114"/>
      <c r="V11" s="114"/>
      <c r="W11" s="114"/>
      <c r="X11" s="124"/>
      <c r="Y11" s="118"/>
      <c r="Z11" s="189"/>
      <c r="AA11" s="114"/>
      <c r="AB11" s="114"/>
      <c r="AC11" s="119"/>
      <c r="AD11" s="282">
        <f t="shared" si="0"/>
        <v>0</v>
      </c>
      <c r="AE11" s="216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51"/>
      <c r="N12" s="150"/>
      <c r="O12" s="124"/>
      <c r="P12" s="118"/>
      <c r="Q12" s="114"/>
      <c r="R12" s="215"/>
      <c r="S12" s="119"/>
      <c r="T12" s="150"/>
      <c r="U12" s="114"/>
      <c r="V12" s="114"/>
      <c r="W12" s="114"/>
      <c r="X12" s="124"/>
      <c r="Y12" s="118"/>
      <c r="Z12" s="114"/>
      <c r="AA12" s="114"/>
      <c r="AB12" s="114"/>
      <c r="AC12" s="119"/>
      <c r="AD12" s="282">
        <f t="shared" si="0"/>
        <v>0</v>
      </c>
      <c r="AE12" s="216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51"/>
      <c r="N13" s="150"/>
      <c r="O13" s="124"/>
      <c r="P13" s="118"/>
      <c r="Q13" s="114"/>
      <c r="R13" s="215"/>
      <c r="S13" s="119"/>
      <c r="T13" s="150"/>
      <c r="U13" s="114"/>
      <c r="V13" s="114"/>
      <c r="W13" s="114"/>
      <c r="X13" s="124"/>
      <c r="Y13" s="118"/>
      <c r="Z13" s="114"/>
      <c r="AA13" s="114"/>
      <c r="AB13" s="114"/>
      <c r="AC13" s="119"/>
      <c r="AD13" s="282">
        <f t="shared" si="0"/>
        <v>0</v>
      </c>
      <c r="AE13" s="216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51"/>
      <c r="N14" s="150"/>
      <c r="O14" s="124"/>
      <c r="P14" s="118"/>
      <c r="Q14" s="114"/>
      <c r="R14" s="215"/>
      <c r="S14" s="119"/>
      <c r="T14" s="150"/>
      <c r="U14" s="114"/>
      <c r="V14" s="114"/>
      <c r="W14" s="114"/>
      <c r="X14" s="124"/>
      <c r="Y14" s="118"/>
      <c r="Z14" s="114"/>
      <c r="AA14" s="114"/>
      <c r="AB14" s="114"/>
      <c r="AC14" s="119"/>
      <c r="AD14" s="282">
        <f t="shared" si="0"/>
        <v>0</v>
      </c>
      <c r="AE14" s="216"/>
    </row>
    <row r="15" spans="1:31" x14ac:dyDescent="0.2">
      <c r="A15" s="55"/>
      <c r="B15" s="56"/>
      <c r="C15" s="57"/>
      <c r="D15" s="58"/>
      <c r="E15" s="118"/>
      <c r="F15" s="114"/>
      <c r="G15" s="114"/>
      <c r="H15" s="114"/>
      <c r="I15" s="114"/>
      <c r="J15" s="114"/>
      <c r="K15" s="124"/>
      <c r="L15" s="127"/>
      <c r="M15" s="151"/>
      <c r="N15" s="150"/>
      <c r="O15" s="124"/>
      <c r="P15" s="118"/>
      <c r="Q15" s="114"/>
      <c r="R15" s="114"/>
      <c r="S15" s="119"/>
      <c r="T15" s="150"/>
      <c r="U15" s="114"/>
      <c r="V15" s="114"/>
      <c r="W15" s="114"/>
      <c r="X15" s="124"/>
      <c r="Y15" s="118"/>
      <c r="Z15" s="114"/>
      <c r="AA15" s="114"/>
      <c r="AB15" s="114"/>
      <c r="AC15" s="119"/>
      <c r="AD15" s="282">
        <f t="shared" si="0"/>
        <v>0</v>
      </c>
      <c r="AE15" s="216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51"/>
      <c r="N16" s="150"/>
      <c r="O16" s="124"/>
      <c r="P16" s="118"/>
      <c r="Q16" s="114"/>
      <c r="R16" s="215"/>
      <c r="S16" s="119"/>
      <c r="T16" s="150"/>
      <c r="U16" s="114"/>
      <c r="V16" s="114"/>
      <c r="W16" s="114"/>
      <c r="X16" s="124"/>
      <c r="Y16" s="118"/>
      <c r="Z16" s="114"/>
      <c r="AA16" s="114"/>
      <c r="AB16" s="114"/>
      <c r="AC16" s="119"/>
      <c r="AD16" s="282">
        <f t="shared" si="0"/>
        <v>0</v>
      </c>
      <c r="AE16" s="216"/>
    </row>
    <row r="17" spans="1:31" x14ac:dyDescent="0.2">
      <c r="A17" s="47"/>
      <c r="B17" s="48"/>
      <c r="C17" s="49"/>
      <c r="D17" s="50"/>
      <c r="E17" s="138"/>
      <c r="F17" s="139"/>
      <c r="G17" s="139"/>
      <c r="H17" s="139"/>
      <c r="I17" s="139"/>
      <c r="J17" s="139"/>
      <c r="K17" s="140"/>
      <c r="L17" s="141"/>
      <c r="M17" s="142"/>
      <c r="N17" s="138"/>
      <c r="O17" s="140"/>
      <c r="P17" s="138"/>
      <c r="Q17" s="139"/>
      <c r="R17" s="186"/>
      <c r="S17" s="140"/>
      <c r="T17" s="138"/>
      <c r="U17" s="139"/>
      <c r="V17" s="139"/>
      <c r="W17" s="140"/>
      <c r="X17" s="140"/>
      <c r="Y17" s="138"/>
      <c r="Z17" s="139"/>
      <c r="AA17" s="139"/>
      <c r="AB17" s="139"/>
      <c r="AC17" s="143"/>
      <c r="AD17" s="282">
        <f t="shared" si="0"/>
        <v>0</v>
      </c>
      <c r="AE17" s="216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282">
        <f t="shared" ref="AD18:AD81" si="1">SUM(E18:AC18)+-O18+-M18</f>
        <v>0</v>
      </c>
      <c r="AE18" s="152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233">
        <f t="shared" si="1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233">
        <f t="shared" si="1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233">
        <f t="shared" si="1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233">
        <f t="shared" si="1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233">
        <f t="shared" si="1"/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233">
        <f t="shared" si="1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233">
        <f t="shared" si="1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233">
        <f t="shared" si="1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233">
        <f t="shared" si="1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233">
        <f t="shared" si="1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233">
        <f t="shared" si="1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233">
        <f t="shared" si="1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233">
        <f t="shared" si="1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233">
        <f t="shared" si="1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233">
        <f t="shared" si="1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233">
        <f t="shared" si="1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233">
        <f t="shared" si="1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233">
        <f t="shared" si="1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233">
        <f t="shared" si="1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233">
        <f t="shared" si="1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233">
        <f t="shared" si="1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233">
        <f t="shared" si="1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233">
        <f t="shared" si="1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233">
        <f t="shared" si="1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233">
        <f t="shared" si="1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233">
        <f t="shared" si="1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233">
        <f t="shared" si="1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233">
        <f t="shared" si="1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233">
        <f t="shared" si="1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233">
        <f t="shared" si="1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233">
        <f t="shared" si="1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233">
        <f t="shared" si="1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233">
        <f t="shared" si="1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233">
        <f t="shared" si="1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233">
        <f t="shared" si="1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233">
        <f t="shared" si="1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233">
        <f t="shared" si="1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233">
        <f t="shared" si="1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233">
        <f t="shared" si="1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233">
        <f t="shared" si="1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233">
        <f t="shared" si="1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233">
        <f t="shared" si="1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233">
        <f t="shared" si="1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233">
        <f t="shared" si="1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233">
        <f t="shared" si="1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233">
        <f t="shared" si="1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233">
        <f t="shared" si="1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233">
        <f t="shared" si="1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233">
        <f t="shared" si="1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233">
        <f t="shared" si="1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233">
        <f t="shared" si="1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233">
        <f t="shared" si="1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233">
        <f t="shared" si="1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233">
        <f t="shared" si="1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233">
        <f t="shared" si="1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233">
        <f t="shared" si="1"/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233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233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233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233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233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233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233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233">
        <f t="shared" ref="AD82:AD145" si="2">SUM(E82:AC82)+-O82+-M82</f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233">
        <f t="shared" si="2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233">
        <f t="shared" si="2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233">
        <f t="shared" si="2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233">
        <f t="shared" si="2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233">
        <f t="shared" si="2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233">
        <f t="shared" si="2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233">
        <f t="shared" si="2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233">
        <f t="shared" si="2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233">
        <f t="shared" si="2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233">
        <f t="shared" si="2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233">
        <f t="shared" si="2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233">
        <f t="shared" si="2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233">
        <f t="shared" si="2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233">
        <f t="shared" si="2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233">
        <f t="shared" si="2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233">
        <f t="shared" si="2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233">
        <f t="shared" si="2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233">
        <f t="shared" si="2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233">
        <f t="shared" si="2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233">
        <f t="shared" si="2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233">
        <f t="shared" si="2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233">
        <f t="shared" si="2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233">
        <f t="shared" si="2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233">
        <f t="shared" si="2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233">
        <f t="shared" si="2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233">
        <f t="shared" si="2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233">
        <f t="shared" si="2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233">
        <f t="shared" si="2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233">
        <f t="shared" si="2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233">
        <f t="shared" si="2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233">
        <f t="shared" si="2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233">
        <f t="shared" si="2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233">
        <f t="shared" si="2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233">
        <f t="shared" si="2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233">
        <f t="shared" si="2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233">
        <f t="shared" si="2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233">
        <f t="shared" si="2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233">
        <f t="shared" si="2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233">
        <f t="shared" si="2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233">
        <f t="shared" si="2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233">
        <f t="shared" si="2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233">
        <f t="shared" si="2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233">
        <f t="shared" si="2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233">
        <f t="shared" si="2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233">
        <f t="shared" si="2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233">
        <f t="shared" si="2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233">
        <f t="shared" si="2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233">
        <f t="shared" si="2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233">
        <f t="shared" si="2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233">
        <f t="shared" si="2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233">
        <f t="shared" si="2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233">
        <f t="shared" si="2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233">
        <f t="shared" si="2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233">
        <f t="shared" si="2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233">
        <f t="shared" si="2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233">
        <f t="shared" si="2"/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233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233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233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233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233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233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233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233">
        <f t="shared" ref="AD146:AD209" si="3">SUM(E146:AC146)+-O146+-M146</f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233">
        <f t="shared" si="3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233">
        <f t="shared" si="3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233">
        <f t="shared" si="3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233">
        <f t="shared" si="3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233">
        <f t="shared" si="3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233">
        <f t="shared" si="3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233">
        <f t="shared" si="3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233">
        <f t="shared" si="3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233">
        <f t="shared" si="3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233">
        <f t="shared" si="3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233">
        <f t="shared" si="3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233">
        <f t="shared" si="3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233">
        <f t="shared" si="3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233">
        <f t="shared" si="3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233">
        <f t="shared" si="3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233">
        <f t="shared" si="3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233">
        <f t="shared" si="3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233">
        <f t="shared" si="3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233">
        <f t="shared" si="3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233">
        <f t="shared" si="3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233">
        <f t="shared" si="3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233">
        <f t="shared" si="3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233">
        <f t="shared" si="3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233">
        <f t="shared" si="3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233">
        <f t="shared" si="3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233">
        <f t="shared" si="3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233">
        <f t="shared" si="3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233">
        <f t="shared" si="3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233">
        <f t="shared" si="3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233">
        <f t="shared" si="3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233">
        <f t="shared" si="3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233">
        <f t="shared" si="3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233">
        <f t="shared" si="3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233">
        <f t="shared" si="3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233">
        <f t="shared" si="3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233">
        <f t="shared" si="3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233">
        <f t="shared" si="3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233">
        <f t="shared" si="3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233">
        <f t="shared" si="3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233">
        <f t="shared" si="3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233">
        <f t="shared" si="3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233">
        <f t="shared" si="3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233">
        <f t="shared" si="3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233">
        <f t="shared" si="3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233">
        <f t="shared" si="3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233">
        <f t="shared" si="3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233">
        <f t="shared" si="3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233">
        <f t="shared" si="3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233">
        <f t="shared" si="3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233">
        <f t="shared" si="3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233">
        <f t="shared" si="3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233">
        <f t="shared" si="3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233">
        <f t="shared" si="3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233">
        <f t="shared" si="3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233">
        <f t="shared" si="3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233">
        <f t="shared" si="3"/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233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233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233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233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233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233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233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233">
        <f t="shared" ref="AD210:AD267" si="4">SUM(E210:AC210)+-O210+-M210</f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233">
        <f t="shared" si="4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233">
        <f t="shared" si="4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233">
        <f t="shared" si="4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233">
        <f t="shared" si="4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233">
        <f t="shared" si="4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233">
        <f t="shared" si="4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233">
        <f t="shared" si="4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233">
        <f t="shared" si="4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233">
        <f t="shared" si="4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233">
        <f t="shared" si="4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233">
        <f t="shared" si="4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233">
        <f t="shared" si="4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233">
        <f t="shared" si="4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233">
        <f t="shared" si="4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233">
        <f t="shared" si="4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233">
        <f t="shared" si="4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233">
        <f t="shared" si="4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233">
        <f t="shared" si="4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233">
        <f t="shared" si="4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233">
        <f t="shared" si="4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233">
        <f t="shared" si="4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233">
        <f t="shared" si="4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233">
        <f t="shared" si="4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233">
        <f t="shared" si="4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233">
        <f t="shared" si="4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233">
        <f t="shared" si="4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233">
        <f t="shared" si="4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233">
        <f t="shared" si="4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233">
        <f t="shared" si="4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233">
        <f t="shared" si="4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233">
        <f t="shared" si="4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233">
        <f t="shared" si="4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233">
        <f t="shared" si="4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233">
        <f t="shared" si="4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233">
        <f t="shared" si="4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233">
        <f t="shared" si="4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233">
        <f t="shared" si="4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233">
        <f t="shared" si="4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233">
        <f t="shared" si="4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233">
        <f t="shared" si="4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233">
        <f t="shared" si="4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233">
        <f t="shared" si="4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233">
        <f t="shared" si="4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233">
        <f t="shared" si="4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233">
        <f t="shared" si="4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233">
        <f t="shared" si="4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233">
        <f t="shared" si="4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233">
        <f t="shared" si="4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233">
        <f t="shared" si="4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233">
        <f t="shared" si="4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233">
        <f t="shared" si="4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233">
        <f t="shared" si="4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233">
        <f t="shared" si="4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233">
        <f t="shared" si="4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233">
        <f t="shared" si="4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233">
        <f t="shared" si="4"/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233">
        <f t="shared" si="4"/>
        <v>0</v>
      </c>
      <c r="AE267" s="51"/>
    </row>
    <row r="268" spans="1:31" customFormat="1" ht="18.75" thickBot="1" x14ac:dyDescent="0.3">
      <c r="A268" s="217" t="s">
        <v>35</v>
      </c>
      <c r="B268" s="217" t="s">
        <v>35</v>
      </c>
      <c r="C268" s="218" t="s">
        <v>88</v>
      </c>
      <c r="D268" s="219" t="s">
        <v>35</v>
      </c>
      <c r="E268" s="220">
        <f t="shared" ref="E268:N268" si="5">SUM(E10:E267)</f>
        <v>0</v>
      </c>
      <c r="F268" s="221">
        <f t="shared" si="5"/>
        <v>0</v>
      </c>
      <c r="G268" s="221">
        <f t="shared" si="5"/>
        <v>0</v>
      </c>
      <c r="H268" s="221">
        <f t="shared" si="5"/>
        <v>0</v>
      </c>
      <c r="I268" s="221">
        <f t="shared" si="5"/>
        <v>0</v>
      </c>
      <c r="J268" s="221">
        <f t="shared" si="5"/>
        <v>0</v>
      </c>
      <c r="K268" s="222">
        <f t="shared" si="5"/>
        <v>0</v>
      </c>
      <c r="L268" s="223">
        <f t="shared" si="5"/>
        <v>0</v>
      </c>
      <c r="M268" s="222">
        <v>0</v>
      </c>
      <c r="N268" s="220">
        <f t="shared" si="5"/>
        <v>0</v>
      </c>
      <c r="O268" s="222">
        <v>0</v>
      </c>
      <c r="P268" s="223">
        <f t="shared" ref="P268:AC268" si="6">SUM(P10:P267)</f>
        <v>0</v>
      </c>
      <c r="Q268" s="222">
        <f t="shared" si="6"/>
        <v>0</v>
      </c>
      <c r="R268" s="222">
        <f t="shared" si="6"/>
        <v>0</v>
      </c>
      <c r="S268" s="223">
        <f t="shared" si="6"/>
        <v>0</v>
      </c>
      <c r="T268" s="224">
        <f t="shared" si="6"/>
        <v>0</v>
      </c>
      <c r="U268" s="221">
        <f t="shared" si="6"/>
        <v>0</v>
      </c>
      <c r="V268" s="221">
        <f t="shared" si="6"/>
        <v>0</v>
      </c>
      <c r="W268" s="221">
        <f t="shared" si="6"/>
        <v>0</v>
      </c>
      <c r="X268" s="222">
        <f t="shared" si="6"/>
        <v>0</v>
      </c>
      <c r="Y268" s="220">
        <f t="shared" si="6"/>
        <v>0</v>
      </c>
      <c r="Z268" s="220">
        <f>SUM(Z10:Z267)</f>
        <v>0</v>
      </c>
      <c r="AA268" s="220">
        <f t="shared" si="6"/>
        <v>0</v>
      </c>
      <c r="AB268" s="220">
        <f>SUM(AB10:AB267)</f>
        <v>0</v>
      </c>
      <c r="AC268" s="222">
        <f t="shared" si="6"/>
        <v>0</v>
      </c>
      <c r="AD268" s="225">
        <f>SUM(AD10:AD267)</f>
        <v>0</v>
      </c>
      <c r="AE268" s="226" t="s">
        <v>89</v>
      </c>
    </row>
    <row r="269" spans="1:31" customFormat="1" ht="18.75" thickBot="1" x14ac:dyDescent="0.3">
      <c r="A269" s="217" t="s">
        <v>35</v>
      </c>
      <c r="B269" s="227" t="s">
        <v>35</v>
      </c>
      <c r="C269" s="228" t="s">
        <v>90</v>
      </c>
      <c r="D269" s="229" t="s">
        <v>35</v>
      </c>
      <c r="E269" s="230" t="str">
        <f>IMDIV(E268,$E$8)</f>
        <v>0</v>
      </c>
      <c r="F269" s="230" t="str">
        <f>IMDIV(F268,$F$8)</f>
        <v>0</v>
      </c>
      <c r="G269" s="230" t="str">
        <f>IMDIV(G268,$G$8)</f>
        <v>0</v>
      </c>
      <c r="H269" s="230" t="str">
        <f>IMDIV(H268,$H$8)</f>
        <v>0</v>
      </c>
      <c r="I269" s="230" t="str">
        <f>IMDIV(I268,$I$8)</f>
        <v>0</v>
      </c>
      <c r="J269" s="230" t="str">
        <f>IMDIV(J268,$J$8)</f>
        <v>0</v>
      </c>
      <c r="K269" s="230" t="str">
        <f>IMDIV(K268,$K$8)</f>
        <v>0</v>
      </c>
      <c r="L269" s="230" t="str">
        <f>IMDIV(L268,$L$8)</f>
        <v>0</v>
      </c>
      <c r="M269" s="230">
        <f>SUM(M10:M267)</f>
        <v>0</v>
      </c>
      <c r="N269" s="230" t="str">
        <f>IMDIV(N268,$N$8)</f>
        <v>0</v>
      </c>
      <c r="O269" s="230">
        <f>SUM(O10:O267)</f>
        <v>0</v>
      </c>
      <c r="P269" s="230" t="str">
        <f>IMDIV(P268,$P$8)</f>
        <v>0</v>
      </c>
      <c r="Q269" s="230" t="str">
        <f>IMDIV(Q268,$Q$8)</f>
        <v>0</v>
      </c>
      <c r="R269" s="230" t="str">
        <f>IMDIV(R268,$R$8)</f>
        <v>0</v>
      </c>
      <c r="S269" s="230" t="str">
        <f>IMDIV(S268,$S$8)</f>
        <v>0</v>
      </c>
      <c r="T269" s="230" t="str">
        <f>IMDIV(T268,$T$8)</f>
        <v>0</v>
      </c>
      <c r="U269" s="230" t="str">
        <f>IMDIV(U268,$U$8)</f>
        <v>0</v>
      </c>
      <c r="V269" s="230" t="str">
        <f>IMDIV(V268,$V$8)</f>
        <v>0</v>
      </c>
      <c r="W269" s="230" t="str">
        <f>IMDIV(W268,$W$8)</f>
        <v>0</v>
      </c>
      <c r="X269" s="230" t="str">
        <f>IMDIV(X268,$X$8)</f>
        <v>0</v>
      </c>
      <c r="Y269" s="230" t="str">
        <f>IMDIV(Y268,$Y$8)</f>
        <v>0</v>
      </c>
      <c r="Z269" s="230" t="e">
        <f>IMDIV(Z268,$Z$8)</f>
        <v>#NUM!</v>
      </c>
      <c r="AA269" s="230" t="str">
        <f>IMDIV(AA268,$AA$8)</f>
        <v>0</v>
      </c>
      <c r="AB269" s="230" t="str">
        <f>IMDIV(AB268,$AB$8)</f>
        <v>0</v>
      </c>
      <c r="AC269" s="230" t="str">
        <f>IMDIV(AC268,$AC$8)</f>
        <v>0</v>
      </c>
      <c r="AD269" s="231" t="s">
        <v>89</v>
      </c>
      <c r="AE269" s="232">
        <f>SUM(AE10:AE267)</f>
        <v>0</v>
      </c>
    </row>
    <row r="272" spans="1:31" x14ac:dyDescent="0.2">
      <c r="A272" s="323" t="s">
        <v>91</v>
      </c>
      <c r="B272" s="323"/>
    </row>
  </sheetData>
  <sheetProtection selectLockedCells="1" selectUnlockedCells="1"/>
  <autoFilter ref="A9:AE9" xr:uid="{00000000-0001-0000-1500-000000000000}"/>
  <mergeCells count="14">
    <mergeCell ref="A272:B272"/>
    <mergeCell ref="D1:AE1"/>
    <mergeCell ref="D2:AE2"/>
    <mergeCell ref="D3:AC3"/>
    <mergeCell ref="E4:K5"/>
    <mergeCell ref="N4:O5"/>
    <mergeCell ref="P4:S4"/>
    <mergeCell ref="T4:X4"/>
    <mergeCell ref="Y4:AC4"/>
    <mergeCell ref="AD4:AD9"/>
    <mergeCell ref="P5:S5"/>
    <mergeCell ref="T5:X5"/>
    <mergeCell ref="A3:C3"/>
    <mergeCell ref="L4:M5"/>
  </mergeCells>
  <pageMargins left="0.35416666666666669" right="0.51180555555555551" top="0.39374999999999999" bottom="0.39374999999999999" header="0.51180555555555551" footer="0.51180555555555551"/>
  <pageSetup paperSize="9" scale="49" firstPageNumber="0" orientation="landscape" horizontalDpi="300" verticalDpi="300" r:id="rId1"/>
  <headerFooter alignWithMargins="0"/>
  <rowBreaks count="3" manualBreakCount="3">
    <brk id="848" max="16383" man="1"/>
    <brk id="898" max="16383" man="1"/>
    <brk id="15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3"/>
  <sheetViews>
    <sheetView showGridLines="0" workbookViewId="0">
      <selection activeCell="E24" sqref="E24"/>
    </sheetView>
  </sheetViews>
  <sheetFormatPr defaultRowHeight="12.75" x14ac:dyDescent="0.2"/>
  <cols>
    <col min="15" max="15" width="42.7109375" customWidth="1"/>
  </cols>
  <sheetData>
    <row r="1" spans="1:33" ht="20.25" x14ac:dyDescent="0.3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3" spans="1:33" x14ac:dyDescent="0.2">
      <c r="A3" s="286" t="s">
        <v>1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</row>
    <row r="4" spans="1:33" x14ac:dyDescent="0.2">
      <c r="A4" s="287" t="s">
        <v>128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</row>
    <row r="5" spans="1:33" x14ac:dyDescent="0.2">
      <c r="A5" s="286" t="s">
        <v>127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</row>
    <row r="6" spans="1:33" ht="15.75" x14ac:dyDescent="0.25">
      <c r="A6" s="284" t="s">
        <v>159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33" x14ac:dyDescent="0.2">
      <c r="A7" s="287" t="s">
        <v>141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</row>
    <row r="8" spans="1:33" x14ac:dyDescent="0.2">
      <c r="A8" s="286" t="s">
        <v>2</v>
      </c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</row>
    <row r="9" spans="1:33" x14ac:dyDescent="0.2">
      <c r="A9" s="286" t="s">
        <v>3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</row>
    <row r="10" spans="1:33" x14ac:dyDescent="0.2">
      <c r="A10" s="288" t="s">
        <v>4</v>
      </c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</row>
    <row r="11" spans="1:33" x14ac:dyDescent="0.2">
      <c r="A11" s="286" t="s">
        <v>5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</row>
    <row r="12" spans="1:33" x14ac:dyDescent="0.2">
      <c r="A12" s="286" t="s">
        <v>149</v>
      </c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</row>
    <row r="13" spans="1:33" x14ac:dyDescent="0.2">
      <c r="A13" s="286" t="s">
        <v>150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">
      <c r="A14" s="287" t="s">
        <v>144</v>
      </c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</row>
    <row r="15" spans="1:33" x14ac:dyDescent="0.2">
      <c r="A15" s="290" t="s">
        <v>145</v>
      </c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</row>
    <row r="16" spans="1:33" x14ac:dyDescent="0.2">
      <c r="A16" s="287" t="s">
        <v>6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</row>
    <row r="17" spans="1:15" x14ac:dyDescent="0.2">
      <c r="A17" s="287" t="s">
        <v>7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</row>
    <row r="18" spans="1:15" x14ac:dyDescent="0.2">
      <c r="A18" s="286" t="s">
        <v>8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</row>
    <row r="19" spans="1:15" x14ac:dyDescent="0.2">
      <c r="A19" s="286" t="s">
        <v>9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</row>
    <row r="20" spans="1:15" x14ac:dyDescent="0.2">
      <c r="A20" s="286"/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</row>
    <row r="21" spans="1:15" x14ac:dyDescent="0.2">
      <c r="A21" s="286"/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</row>
    <row r="23" spans="1:15" x14ac:dyDescent="0.2">
      <c r="L23" s="289"/>
      <c r="M23" s="289"/>
      <c r="N23" s="289"/>
      <c r="O23" s="289"/>
    </row>
  </sheetData>
  <sheetProtection selectLockedCells="1" selectUnlockedCells="1"/>
  <mergeCells count="20">
    <mergeCell ref="A13:O13"/>
    <mergeCell ref="A14:O14"/>
    <mergeCell ref="A21:O21"/>
    <mergeCell ref="L23:O23"/>
    <mergeCell ref="A15:O15"/>
    <mergeCell ref="A16:O16"/>
    <mergeCell ref="A17:O17"/>
    <mergeCell ref="A18:O18"/>
    <mergeCell ref="A19:O19"/>
    <mergeCell ref="A20:O20"/>
    <mergeCell ref="A8:O8"/>
    <mergeCell ref="A9:O9"/>
    <mergeCell ref="A10:O10"/>
    <mergeCell ref="A11:O11"/>
    <mergeCell ref="A12:AG12"/>
    <mergeCell ref="A1:O1"/>
    <mergeCell ref="A3:O3"/>
    <mergeCell ref="A4:O4"/>
    <mergeCell ref="A5:O5"/>
    <mergeCell ref="A7:O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54"/>
  <sheetViews>
    <sheetView showGridLines="0" tabSelected="1" view="pageBreakPreview" zoomScaleNormal="100" zoomScaleSheetLayoutView="100" workbookViewId="0">
      <selection activeCell="P36" sqref="P36"/>
    </sheetView>
  </sheetViews>
  <sheetFormatPr defaultRowHeight="12.75" x14ac:dyDescent="0.2"/>
  <cols>
    <col min="1" max="2" width="9.140625" style="59"/>
    <col min="3" max="3" width="18.140625" style="59" customWidth="1"/>
    <col min="4" max="4" width="6.5703125" style="59" customWidth="1"/>
    <col min="5" max="5" width="6" style="59" customWidth="1"/>
    <col min="6" max="7" width="4.85546875" style="59" customWidth="1"/>
    <col min="8" max="11" width="4.7109375" style="59" customWidth="1"/>
    <col min="12" max="12" width="4.5703125" style="59" customWidth="1"/>
    <col min="13" max="13" width="6.140625" style="59" customWidth="1"/>
    <col min="14" max="14" width="9.42578125" style="59" customWidth="1"/>
    <col min="15" max="15" width="6.85546875" style="59" customWidth="1"/>
    <col min="16" max="17" width="6.42578125" style="59" customWidth="1"/>
    <col min="18" max="18" width="4.5703125" style="59" customWidth="1"/>
    <col min="19" max="22" width="4.42578125" style="59" customWidth="1"/>
    <col min="23" max="23" width="5.28515625" style="59" customWidth="1"/>
    <col min="24" max="24" width="9.140625" style="59"/>
    <col min="25" max="25" width="9.28515625" style="59" customWidth="1"/>
    <col min="26" max="27" width="4.5703125" style="59" customWidth="1"/>
    <col min="28" max="28" width="9.140625" style="59"/>
    <col min="29" max="29" width="9.140625" style="59" hidden="1" customWidth="1"/>
    <col min="30" max="16384" width="9.140625" style="59"/>
  </cols>
  <sheetData>
    <row r="1" spans="1:29" x14ac:dyDescent="0.2">
      <c r="A1" s="299"/>
      <c r="B1" s="299"/>
      <c r="C1" s="299"/>
      <c r="D1" s="299"/>
      <c r="E1" s="153"/>
      <c r="F1" s="153"/>
      <c r="G1" s="153"/>
      <c r="H1" s="153"/>
      <c r="I1" s="153"/>
      <c r="J1" s="153"/>
      <c r="K1" s="153"/>
      <c r="L1" s="153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AC1" s="59" t="s">
        <v>158</v>
      </c>
    </row>
    <row r="2" spans="1:29" x14ac:dyDescent="0.2">
      <c r="A2" s="299" t="s">
        <v>10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AC2" s="283">
        <v>0.2525</v>
      </c>
    </row>
    <row r="3" spans="1:29" x14ac:dyDescent="0.2">
      <c r="A3" s="299" t="s">
        <v>11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AC3" s="283"/>
    </row>
    <row r="4" spans="1:29" ht="15" x14ac:dyDescent="0.2">
      <c r="A4" s="301" t="s">
        <v>160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</row>
    <row r="5" spans="1:29" ht="13.5" thickBot="1" x14ac:dyDescent="0.25"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</row>
    <row r="6" spans="1:29" customFormat="1" ht="13.5" thickBot="1" x14ac:dyDescent="0.25">
      <c r="D6" s="293" t="s">
        <v>12</v>
      </c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4" t="s">
        <v>13</v>
      </c>
      <c r="P6" s="294"/>
      <c r="Q6" s="294"/>
      <c r="R6" s="294"/>
      <c r="S6" s="294"/>
      <c r="T6" s="294"/>
      <c r="U6" s="294"/>
      <c r="V6" s="294"/>
      <c r="W6" s="294"/>
      <c r="X6" s="295" t="s">
        <v>14</v>
      </c>
      <c r="Y6" s="295"/>
    </row>
    <row r="7" spans="1:29" customFormat="1" ht="13.5" thickBot="1" x14ac:dyDescent="0.25">
      <c r="A7" s="289"/>
      <c r="B7" s="289"/>
      <c r="C7" s="289"/>
      <c r="D7" s="296" t="s">
        <v>15</v>
      </c>
      <c r="E7" s="296"/>
      <c r="F7" s="296"/>
      <c r="G7" s="296"/>
      <c r="H7" s="296"/>
      <c r="I7" s="296"/>
      <c r="J7" s="296"/>
      <c r="K7" s="296"/>
      <c r="L7" s="296"/>
      <c r="M7" s="3" t="s">
        <v>16</v>
      </c>
      <c r="N7" s="4" t="s">
        <v>17</v>
      </c>
      <c r="O7" s="297" t="s">
        <v>18</v>
      </c>
      <c r="P7" s="297"/>
      <c r="Q7" s="297"/>
      <c r="R7" s="297"/>
      <c r="S7" s="297"/>
      <c r="T7" s="297"/>
      <c r="U7" s="297"/>
      <c r="V7" s="297"/>
      <c r="W7" s="297"/>
      <c r="X7" s="298" t="s">
        <v>19</v>
      </c>
      <c r="Y7" s="298"/>
    </row>
    <row r="8" spans="1:29" ht="13.5" thickBot="1" x14ac:dyDescent="0.25">
      <c r="A8" s="291" t="s">
        <v>20</v>
      </c>
      <c r="B8" s="291"/>
      <c r="C8" s="291"/>
      <c r="D8" s="160" t="s">
        <v>21</v>
      </c>
      <c r="E8" s="5"/>
      <c r="F8" s="6"/>
      <c r="G8" s="6"/>
      <c r="H8" s="6"/>
      <c r="I8" s="6"/>
      <c r="J8" s="7"/>
      <c r="K8" s="7"/>
      <c r="L8" s="8"/>
      <c r="M8" s="161" t="s">
        <v>22</v>
      </c>
      <c r="N8" s="162" t="s">
        <v>23</v>
      </c>
      <c r="O8" s="163" t="s">
        <v>24</v>
      </c>
      <c r="P8" s="163" t="s">
        <v>25</v>
      </c>
      <c r="Q8" s="163" t="s">
        <v>26</v>
      </c>
      <c r="R8" s="163" t="s">
        <v>27</v>
      </c>
      <c r="S8" s="163" t="s">
        <v>28</v>
      </c>
      <c r="T8" s="163" t="s">
        <v>29</v>
      </c>
      <c r="U8" s="163" t="s">
        <v>30</v>
      </c>
      <c r="V8" s="163" t="s">
        <v>31</v>
      </c>
      <c r="W8" s="163" t="s">
        <v>32</v>
      </c>
      <c r="X8" s="164" t="s">
        <v>33</v>
      </c>
      <c r="Y8" s="164" t="s">
        <v>17</v>
      </c>
    </row>
    <row r="9" spans="1:29" x14ac:dyDescent="0.2">
      <c r="A9" s="302" t="s">
        <v>34</v>
      </c>
      <c r="B9" s="302"/>
      <c r="C9" s="302"/>
      <c r="D9" s="9">
        <f>SUM(L9,K9,J9,I9,H9,G9,F9,E9)</f>
        <v>0</v>
      </c>
      <c r="E9" s="10"/>
      <c r="F9" s="10"/>
      <c r="G9" s="10"/>
      <c r="H9" s="10"/>
      <c r="I9" s="10"/>
      <c r="J9" s="10"/>
      <c r="K9" s="10"/>
      <c r="L9" s="10"/>
      <c r="M9" s="165">
        <v>170</v>
      </c>
      <c r="N9" s="11">
        <f>PRODUCT(D9*M9)</f>
        <v>0</v>
      </c>
      <c r="O9" s="12" t="str">
        <f>'K1'!$E$269</f>
        <v>0</v>
      </c>
      <c r="P9" s="12" t="str">
        <f>'K2'!$E$269</f>
        <v>0</v>
      </c>
      <c r="Q9" s="12" t="str">
        <f>'K3'!$E$269</f>
        <v>0</v>
      </c>
      <c r="R9" s="12" t="str">
        <f>'K4'!$E$269</f>
        <v>0</v>
      </c>
      <c r="S9" s="12" t="str">
        <f>'K5'!$E$269</f>
        <v>0</v>
      </c>
      <c r="T9" s="12" t="str">
        <f>'K6'!$E$269</f>
        <v>0</v>
      </c>
      <c r="U9" s="12" t="str">
        <f>'K7'!$E$269</f>
        <v>0</v>
      </c>
      <c r="V9" s="12" t="str">
        <f>'K8'!$E$269</f>
        <v>0</v>
      </c>
      <c r="W9" s="9">
        <f>SUM(O9+P9+Q9+R9+S9+V9+T9+U9)</f>
        <v>0</v>
      </c>
      <c r="X9" s="133">
        <f>SUM(D9,-W9)</f>
        <v>0</v>
      </c>
      <c r="Y9" s="13">
        <f>PRODUCT(X9*M9)</f>
        <v>0</v>
      </c>
    </row>
    <row r="10" spans="1:29" x14ac:dyDescent="0.2">
      <c r="A10" s="286" t="s">
        <v>130</v>
      </c>
      <c r="B10" s="286"/>
      <c r="C10" s="286"/>
      <c r="D10" s="9">
        <f>SUM(L10,K10,J10,I10,H10,G10,F10,E10)</f>
        <v>0</v>
      </c>
      <c r="E10" s="10"/>
      <c r="F10" s="10"/>
      <c r="G10" s="10"/>
      <c r="H10" s="10"/>
      <c r="I10" s="10"/>
      <c r="J10" s="10"/>
      <c r="K10" s="10"/>
      <c r="L10" s="10"/>
      <c r="M10" s="166">
        <v>128</v>
      </c>
      <c r="N10" s="14">
        <f>PRODUCT(D10*M10)</f>
        <v>0</v>
      </c>
      <c r="O10" s="12" t="str">
        <f>'K1'!$F$269</f>
        <v>0</v>
      </c>
      <c r="P10" s="12" t="str">
        <f>'K2'!$F$269</f>
        <v>0</v>
      </c>
      <c r="Q10" s="12" t="str">
        <f>'K3'!$F$269</f>
        <v>0</v>
      </c>
      <c r="R10" s="12" t="str">
        <f>'K4'!$F$269</f>
        <v>0</v>
      </c>
      <c r="S10" s="12" t="str">
        <f>'K5'!$F$269</f>
        <v>0</v>
      </c>
      <c r="T10" s="12" t="str">
        <f>'K6'!$F$269</f>
        <v>0</v>
      </c>
      <c r="U10" s="12" t="str">
        <f>'K7'!$F$269</f>
        <v>0</v>
      </c>
      <c r="V10" s="12" t="str">
        <f>'K8'!$F$269</f>
        <v>0</v>
      </c>
      <c r="W10" s="9">
        <f>SUM(O10+P10+Q10+R10+S10+V10+T10+U10)</f>
        <v>0</v>
      </c>
      <c r="X10" s="132">
        <f>SUM(D10,-W10)</f>
        <v>0</v>
      </c>
      <c r="Y10" s="16">
        <f>PRODUCT(X10*M10)</f>
        <v>0</v>
      </c>
    </row>
    <row r="11" spans="1:29" x14ac:dyDescent="0.2">
      <c r="A11" s="303" t="s">
        <v>131</v>
      </c>
      <c r="B11" s="303"/>
      <c r="C11" s="303"/>
      <c r="D11" s="9">
        <f>SUM(L11,K11,J11,I11,H11,G11,F11,E11)</f>
        <v>0</v>
      </c>
      <c r="E11" s="20"/>
      <c r="F11" s="20"/>
      <c r="G11" s="20"/>
      <c r="H11" s="20"/>
      <c r="I11" s="20"/>
      <c r="J11" s="20"/>
      <c r="K11" s="20"/>
      <c r="L11" s="20"/>
      <c r="M11" s="167">
        <v>85</v>
      </c>
      <c r="N11" s="14">
        <f>PRODUCT(D11*M11)</f>
        <v>0</v>
      </c>
      <c r="O11" s="12" t="str">
        <f>'K1'!$G$269</f>
        <v>0</v>
      </c>
      <c r="P11" s="12" t="str">
        <f>'K2'!$G$269</f>
        <v>0</v>
      </c>
      <c r="Q11" s="12" t="str">
        <f>'K3'!$G$269</f>
        <v>0</v>
      </c>
      <c r="R11" s="12" t="str">
        <f>'K4'!$G$269</f>
        <v>0</v>
      </c>
      <c r="S11" s="12" t="str">
        <f>'K5'!$G$269</f>
        <v>0</v>
      </c>
      <c r="T11" s="12" t="str">
        <f>'K6'!$G$269</f>
        <v>0</v>
      </c>
      <c r="U11" s="12" t="str">
        <f>'K7'!$G$269</f>
        <v>0</v>
      </c>
      <c r="V11" s="12" t="str">
        <f>'K8'!$G$269</f>
        <v>0</v>
      </c>
      <c r="W11" s="9">
        <f>SUM(O11+P11+Q11+R11+S11+V11+T11+U11)</f>
        <v>0</v>
      </c>
      <c r="X11" s="15">
        <f>SUM(D11,-W11,-W12)</f>
        <v>0</v>
      </c>
      <c r="Y11" s="16">
        <f>PRODUCT(X11*M11)</f>
        <v>0</v>
      </c>
    </row>
    <row r="12" spans="1:29" x14ac:dyDescent="0.2">
      <c r="A12" s="303" t="s">
        <v>132</v>
      </c>
      <c r="B12" s="303"/>
      <c r="C12" s="303"/>
      <c r="D12" s="17" t="s">
        <v>35</v>
      </c>
      <c r="E12" s="20" t="s">
        <v>35</v>
      </c>
      <c r="F12" s="20" t="s">
        <v>35</v>
      </c>
      <c r="G12" s="20" t="s">
        <v>35</v>
      </c>
      <c r="H12" s="20" t="s">
        <v>35</v>
      </c>
      <c r="I12" s="20" t="s">
        <v>35</v>
      </c>
      <c r="J12" s="20" t="s">
        <v>35</v>
      </c>
      <c r="K12" s="20" t="s">
        <v>35</v>
      </c>
      <c r="L12" s="20" t="s">
        <v>35</v>
      </c>
      <c r="M12" s="166">
        <v>85</v>
      </c>
      <c r="N12" s="14" t="s">
        <v>35</v>
      </c>
      <c r="O12" s="21" t="str">
        <f>'K1'!$H$269</f>
        <v>0</v>
      </c>
      <c r="P12" s="21" t="str">
        <f>'K2'!$H$269</f>
        <v>0</v>
      </c>
      <c r="Q12" s="21" t="str">
        <f>'K3'!$H$269</f>
        <v>0</v>
      </c>
      <c r="R12" s="21" t="str">
        <f>'K4'!$H$269</f>
        <v>0</v>
      </c>
      <c r="S12" s="21" t="str">
        <f>'K5'!$H$269</f>
        <v>0</v>
      </c>
      <c r="T12" s="21" t="str">
        <f>'K6'!$H$269</f>
        <v>0</v>
      </c>
      <c r="U12" s="21" t="str">
        <f>'K7'!$H$269</f>
        <v>0</v>
      </c>
      <c r="V12" s="21" t="str">
        <f>'K8'!$H$269</f>
        <v>0</v>
      </c>
      <c r="W12" s="19">
        <f>SUM(O12+P12+Q12+R12+S12+V12+T12+U12)</f>
        <v>0</v>
      </c>
      <c r="X12" s="15" t="s">
        <v>35</v>
      </c>
      <c r="Y12" s="16" t="s">
        <v>35</v>
      </c>
    </row>
    <row r="13" spans="1:29" x14ac:dyDescent="0.2">
      <c r="A13" s="303" t="s">
        <v>153</v>
      </c>
      <c r="B13" s="303"/>
      <c r="C13" s="303"/>
      <c r="D13" s="9">
        <f>SUM(L13,K13,J13,I13,H13,G13,F13,E13)</f>
        <v>0</v>
      </c>
      <c r="E13" s="10"/>
      <c r="F13" s="10"/>
      <c r="G13" s="10"/>
      <c r="H13" s="10"/>
      <c r="I13" s="10"/>
      <c r="J13" s="10"/>
      <c r="K13" s="10"/>
      <c r="L13" s="10"/>
      <c r="M13" s="166">
        <v>43</v>
      </c>
      <c r="N13" s="14">
        <f t="shared" ref="N13" si="0">PRODUCT(D13*M13)</f>
        <v>0</v>
      </c>
      <c r="O13" s="21" t="str">
        <f>'K1'!$I$269</f>
        <v>0</v>
      </c>
      <c r="P13" s="21" t="str">
        <f>'K2'!$I$269</f>
        <v>0</v>
      </c>
      <c r="Q13" s="21" t="str">
        <f>'K3'!$I$269</f>
        <v>0</v>
      </c>
      <c r="R13" s="21" t="str">
        <f>'K4'!$I$269</f>
        <v>0</v>
      </c>
      <c r="S13" s="21" t="str">
        <f>'K5'!$I$269</f>
        <v>0</v>
      </c>
      <c r="T13" s="21" t="str">
        <f>'K6'!$I$269</f>
        <v>0</v>
      </c>
      <c r="U13" s="21" t="str">
        <f>'K7'!$I$269</f>
        <v>0</v>
      </c>
      <c r="V13" s="21" t="str">
        <f>'K8'!$I$269</f>
        <v>0</v>
      </c>
      <c r="W13" s="19">
        <f t="shared" ref="W13:W14" si="1">SUM(O13+P13+Q13+R13+S13+V13+T13+U13)</f>
        <v>0</v>
      </c>
      <c r="X13" s="15">
        <f>SUM(D13,-W13,-W14,-W15)</f>
        <v>0</v>
      </c>
      <c r="Y13" s="16">
        <f>PRODUCT(X13*M13)</f>
        <v>0</v>
      </c>
    </row>
    <row r="14" spans="1:29" x14ac:dyDescent="0.2">
      <c r="A14" s="303" t="s">
        <v>133</v>
      </c>
      <c r="B14" s="303"/>
      <c r="C14" s="303"/>
      <c r="D14" s="17" t="s">
        <v>35</v>
      </c>
      <c r="E14" s="20" t="s">
        <v>35</v>
      </c>
      <c r="F14" s="20" t="s">
        <v>35</v>
      </c>
      <c r="G14" s="20" t="s">
        <v>35</v>
      </c>
      <c r="H14" s="20" t="s">
        <v>35</v>
      </c>
      <c r="I14" s="20" t="s">
        <v>35</v>
      </c>
      <c r="J14" s="20" t="s">
        <v>35</v>
      </c>
      <c r="K14" s="20" t="s">
        <v>35</v>
      </c>
      <c r="L14" s="20" t="s">
        <v>35</v>
      </c>
      <c r="M14" s="166">
        <v>43</v>
      </c>
      <c r="N14" s="14" t="s">
        <v>35</v>
      </c>
      <c r="O14" s="21" t="str">
        <f>'K1'!$J$269</f>
        <v>0</v>
      </c>
      <c r="P14" s="21" t="str">
        <f>'K2'!$J$269</f>
        <v>0</v>
      </c>
      <c r="Q14" s="21" t="str">
        <f>'K3'!$J$269</f>
        <v>0</v>
      </c>
      <c r="R14" s="21" t="str">
        <f>'K4'!$J$269</f>
        <v>0</v>
      </c>
      <c r="S14" s="21" t="str">
        <f>'K5'!$J$269</f>
        <v>0</v>
      </c>
      <c r="T14" s="21" t="str">
        <f>'K6'!$J$269</f>
        <v>0</v>
      </c>
      <c r="U14" s="21" t="str">
        <f>'K7'!$J$269</f>
        <v>0</v>
      </c>
      <c r="V14" s="21" t="str">
        <f>'K8'!$J$269</f>
        <v>0</v>
      </c>
      <c r="W14" s="19">
        <f t="shared" si="1"/>
        <v>0</v>
      </c>
      <c r="X14" s="15" t="s">
        <v>35</v>
      </c>
      <c r="Y14" s="16" t="s">
        <v>35</v>
      </c>
    </row>
    <row r="15" spans="1:29" ht="13.5" thickBot="1" x14ac:dyDescent="0.25">
      <c r="A15" s="286" t="s">
        <v>36</v>
      </c>
      <c r="B15" s="286"/>
      <c r="C15" s="286"/>
      <c r="D15" s="17" t="s">
        <v>35</v>
      </c>
      <c r="E15" s="20" t="s">
        <v>35</v>
      </c>
      <c r="F15" s="20" t="s">
        <v>35</v>
      </c>
      <c r="G15" s="20" t="s">
        <v>35</v>
      </c>
      <c r="H15" s="20" t="s">
        <v>35</v>
      </c>
      <c r="I15" s="20" t="s">
        <v>35</v>
      </c>
      <c r="J15" s="20" t="s">
        <v>35</v>
      </c>
      <c r="K15" s="20" t="s">
        <v>35</v>
      </c>
      <c r="L15" s="20" t="s">
        <v>35</v>
      </c>
      <c r="M15" s="166">
        <v>43</v>
      </c>
      <c r="N15" s="14" t="s">
        <v>35</v>
      </c>
      <c r="O15" s="12" t="str">
        <f>'K1'!$K$269</f>
        <v>0</v>
      </c>
      <c r="P15" s="12" t="str">
        <f>'K2'!$K$269</f>
        <v>0</v>
      </c>
      <c r="Q15" s="12" t="str">
        <f>'K3'!$K$269</f>
        <v>0</v>
      </c>
      <c r="R15" s="12" t="str">
        <f>'K4'!$K$269</f>
        <v>0</v>
      </c>
      <c r="S15" s="12" t="str">
        <f>'K5'!$K$269</f>
        <v>0</v>
      </c>
      <c r="T15" s="12" t="str">
        <f>'K6'!$K$269</f>
        <v>0</v>
      </c>
      <c r="U15" s="12" t="str">
        <f>'K7'!$K$269</f>
        <v>0</v>
      </c>
      <c r="V15" s="12" t="str">
        <f>'K8'!$K$269</f>
        <v>0</v>
      </c>
      <c r="W15" s="9">
        <f>SUM(O15+P15+Q15+R15+S15+V15+T15+U15)</f>
        <v>0</v>
      </c>
      <c r="X15" s="15" t="s">
        <v>35</v>
      </c>
      <c r="Y15" s="16" t="s">
        <v>35</v>
      </c>
    </row>
    <row r="16" spans="1:29" ht="13.5" thickBot="1" x14ac:dyDescent="0.25">
      <c r="A16"/>
      <c r="B16"/>
      <c r="C16"/>
      <c r="D16" s="304" t="s">
        <v>32</v>
      </c>
      <c r="E16" s="304"/>
      <c r="F16" s="304"/>
      <c r="G16" s="304"/>
      <c r="H16" s="304"/>
      <c r="I16" s="304"/>
      <c r="J16" s="304"/>
      <c r="K16" s="304"/>
      <c r="L16" s="304"/>
      <c r="M16" s="304"/>
      <c r="N16" s="22">
        <f>SUM(N9:N15)</f>
        <v>0</v>
      </c>
      <c r="O16" s="23"/>
      <c r="P16" s="23"/>
      <c r="Q16" s="23"/>
      <c r="R16" s="23"/>
      <c r="S16" s="23"/>
      <c r="T16" s="23"/>
      <c r="U16" s="23"/>
      <c r="V16" s="23"/>
      <c r="W16" s="23"/>
      <c r="X16"/>
      <c r="Y16"/>
    </row>
    <row r="17" spans="1:25" ht="13.5" thickBot="1" x14ac:dyDescent="0.25">
      <c r="A17" s="305" t="s">
        <v>37</v>
      </c>
      <c r="B17" s="305"/>
      <c r="C17" s="305"/>
      <c r="D17" s="60"/>
      <c r="E17" s="60"/>
      <c r="F17" s="60"/>
      <c r="G17" s="60"/>
      <c r="H17" s="60"/>
      <c r="I17" s="60"/>
      <c r="J17" s="60"/>
      <c r="K17" s="60"/>
      <c r="L17" s="60"/>
      <c r="M17" s="168"/>
      <c r="N17" s="60"/>
      <c r="O17"/>
      <c r="P17"/>
      <c r="Q17"/>
      <c r="R17"/>
      <c r="S17"/>
      <c r="T17"/>
      <c r="U17"/>
      <c r="V17"/>
      <c r="W17"/>
      <c r="X17"/>
      <c r="Y17"/>
    </row>
    <row r="18" spans="1:25" x14ac:dyDescent="0.2">
      <c r="A18" s="286" t="s">
        <v>38</v>
      </c>
      <c r="B18" s="286"/>
      <c r="C18" s="286"/>
      <c r="D18" s="19">
        <f>SUM(L18,K18,J18,I18,H18,G18,F18,E18)</f>
        <v>0</v>
      </c>
      <c r="E18" s="20"/>
      <c r="F18" s="20"/>
      <c r="G18" s="20"/>
      <c r="H18" s="20"/>
      <c r="I18" s="20"/>
      <c r="J18" s="20"/>
      <c r="K18" s="20"/>
      <c r="L18" s="20"/>
      <c r="M18" s="166">
        <v>200</v>
      </c>
      <c r="N18" s="14">
        <f>PRODUCT(D18*M18)</f>
        <v>0</v>
      </c>
      <c r="O18" s="21" t="str">
        <f>'K1'!$P$269</f>
        <v>0</v>
      </c>
      <c r="P18" s="21" t="str">
        <f>'K2'!$P$269</f>
        <v>0</v>
      </c>
      <c r="Q18" s="21" t="str">
        <f>'K3'!$P$269</f>
        <v>0</v>
      </c>
      <c r="R18" s="21" t="str">
        <f>'K4'!$P$269</f>
        <v>0</v>
      </c>
      <c r="S18" s="21" t="str">
        <f>'K5'!$P$269</f>
        <v>0</v>
      </c>
      <c r="T18" s="21" t="str">
        <f>'K6'!$P$269</f>
        <v>0</v>
      </c>
      <c r="U18" s="21" t="str">
        <f>'K7'!$P$269</f>
        <v>0</v>
      </c>
      <c r="V18" s="21" t="str">
        <f>'K8'!$P$269</f>
        <v>0</v>
      </c>
      <c r="W18" s="25">
        <f>SUM(O18+P18+Q18+R18+S18+V18+T18+U18)</f>
        <v>0</v>
      </c>
      <c r="X18" s="13">
        <f>SUM(D18,-W18)</f>
        <v>0</v>
      </c>
      <c r="Y18" s="13">
        <f>X18*M18</f>
        <v>0</v>
      </c>
    </row>
    <row r="19" spans="1:25" x14ac:dyDescent="0.2">
      <c r="A19" s="286" t="s">
        <v>134</v>
      </c>
      <c r="B19" s="286"/>
      <c r="C19" s="286"/>
      <c r="D19" s="19">
        <f>SUM(L19,K19,J19,I19,H19,G19,F19,E19)</f>
        <v>0</v>
      </c>
      <c r="E19" s="20"/>
      <c r="F19" s="20"/>
      <c r="G19" s="20"/>
      <c r="H19" s="20"/>
      <c r="I19" s="20"/>
      <c r="J19" s="20"/>
      <c r="K19" s="20"/>
      <c r="L19" s="20"/>
      <c r="M19" s="166">
        <v>140</v>
      </c>
      <c r="N19" s="14">
        <f>PRODUCT(D19*M19)</f>
        <v>0</v>
      </c>
      <c r="O19" s="21" t="str">
        <f>'K1'!$Q$269</f>
        <v>0</v>
      </c>
      <c r="P19" s="21" t="str">
        <f>'K2'!$Q$269</f>
        <v>0</v>
      </c>
      <c r="Q19" s="21" t="str">
        <f>'K3'!$Q$269</f>
        <v>0</v>
      </c>
      <c r="R19" s="21" t="str">
        <f>'K4'!$Q$269</f>
        <v>0</v>
      </c>
      <c r="S19" s="21" t="str">
        <f>'K5'!$Q$269</f>
        <v>0</v>
      </c>
      <c r="T19" s="21" t="str">
        <f>'K6'!$Q$269</f>
        <v>0</v>
      </c>
      <c r="U19" s="21" t="str">
        <f>'K7'!$Q$269</f>
        <v>0</v>
      </c>
      <c r="V19" s="21" t="str">
        <f>'K8'!$Q$269</f>
        <v>0</v>
      </c>
      <c r="W19" s="25">
        <f>SUM(O19+P19+Q19+R19+S19+V19+T19+U19)</f>
        <v>0</v>
      </c>
      <c r="X19" s="16">
        <f>SUM(D19,-W19)</f>
        <v>0</v>
      </c>
      <c r="Y19" s="16">
        <f>X19*M19</f>
        <v>0</v>
      </c>
    </row>
    <row r="20" spans="1:25" x14ac:dyDescent="0.2">
      <c r="A20" s="286" t="s">
        <v>154</v>
      </c>
      <c r="B20" s="286"/>
      <c r="C20" s="286"/>
      <c r="D20" s="19">
        <f>SUM(L20,K20,J20,I20,H20,G20,F20,E20)</f>
        <v>0</v>
      </c>
      <c r="E20" s="20"/>
      <c r="F20" s="20"/>
      <c r="G20" s="20"/>
      <c r="H20" s="20"/>
      <c r="I20" s="20"/>
      <c r="J20" s="20"/>
      <c r="K20" s="20"/>
      <c r="L20" s="20"/>
      <c r="M20" s="166">
        <v>90</v>
      </c>
      <c r="N20" s="14">
        <f>PRODUCT(D20*M20)</f>
        <v>0</v>
      </c>
      <c r="O20" s="21" t="str">
        <f>'K1'!$R$269</f>
        <v>0</v>
      </c>
      <c r="P20" s="21" t="str">
        <f>'K2'!$R$269</f>
        <v>0</v>
      </c>
      <c r="Q20" s="21" t="str">
        <f>'K3'!$R$269</f>
        <v>0</v>
      </c>
      <c r="R20" s="21" t="str">
        <f>'K4'!$R$269</f>
        <v>0</v>
      </c>
      <c r="S20" s="21" t="str">
        <f>'K5'!$R$269</f>
        <v>0</v>
      </c>
      <c r="T20" s="21" t="str">
        <f>'K6'!$R$269</f>
        <v>0</v>
      </c>
      <c r="U20" s="21" t="str">
        <f>'K7'!$R$269</f>
        <v>0</v>
      </c>
      <c r="V20" s="21" t="str">
        <f>'K8'!$R$269</f>
        <v>0</v>
      </c>
      <c r="W20" s="25">
        <f>SUM(O20+P20+Q20+R20+S20+V20+T20+U20)</f>
        <v>0</v>
      </c>
      <c r="X20" s="16">
        <f>SUM(D20,-W20)</f>
        <v>0</v>
      </c>
      <c r="Y20" s="16">
        <f>X20*M20</f>
        <v>0</v>
      </c>
    </row>
    <row r="21" spans="1:25" ht="13.5" thickBot="1" x14ac:dyDescent="0.25">
      <c r="A21" s="303" t="s">
        <v>40</v>
      </c>
      <c r="B21" s="303"/>
      <c r="C21" s="303"/>
      <c r="D21" s="19">
        <f>SUM(L21,K21,J21,I21,H21,G21,F21,E21)</f>
        <v>0</v>
      </c>
      <c r="E21" s="26"/>
      <c r="F21" s="26"/>
      <c r="G21" s="26"/>
      <c r="H21" s="26"/>
      <c r="I21" s="26"/>
      <c r="J21" s="26"/>
      <c r="K21" s="26"/>
      <c r="L21" s="26"/>
      <c r="M21" s="166">
        <v>10</v>
      </c>
      <c r="N21" s="18">
        <f>PRODUCT(D21*M21)</f>
        <v>0</v>
      </c>
      <c r="O21" s="21" t="str">
        <f>'K1'!$S$269</f>
        <v>0</v>
      </c>
      <c r="P21" s="21" t="str">
        <f>'K2'!$S$269</f>
        <v>0</v>
      </c>
      <c r="Q21" s="21" t="str">
        <f>'K3'!$S$269</f>
        <v>0</v>
      </c>
      <c r="R21" s="21" t="str">
        <f>'K4'!$S$269</f>
        <v>0</v>
      </c>
      <c r="S21" s="21" t="str">
        <f>'K5'!$S$269</f>
        <v>0</v>
      </c>
      <c r="T21" s="21" t="str">
        <f>'K6'!$S$269</f>
        <v>0</v>
      </c>
      <c r="U21" s="21" t="str">
        <f>'K7'!$S$269</f>
        <v>0</v>
      </c>
      <c r="V21" s="21" t="str">
        <f>'K8'!$S$269</f>
        <v>0</v>
      </c>
      <c r="W21" s="25">
        <f>SUM(O21+P21+Q21+R21+S21+V21+T21+U21)</f>
        <v>0</v>
      </c>
      <c r="X21" s="27">
        <f>SUM(D21,-W21)</f>
        <v>0</v>
      </c>
      <c r="Y21" s="28">
        <f>X21*M21</f>
        <v>0</v>
      </c>
    </row>
    <row r="22" spans="1:25" ht="13.5" thickBot="1" x14ac:dyDescent="0.25">
      <c r="A22"/>
      <c r="B22"/>
      <c r="C22"/>
      <c r="D22" s="307" t="s">
        <v>32</v>
      </c>
      <c r="E22" s="307"/>
      <c r="F22" s="307"/>
      <c r="G22" s="307"/>
      <c r="H22" s="307"/>
      <c r="I22" s="307"/>
      <c r="J22" s="307"/>
      <c r="K22" s="307"/>
      <c r="L22" s="307"/>
      <c r="M22" s="307"/>
      <c r="N22" s="29">
        <f>SUM(N18:N21)</f>
        <v>0</v>
      </c>
      <c r="O22"/>
      <c r="P22"/>
      <c r="Q22"/>
      <c r="R22"/>
      <c r="S22"/>
      <c r="T22"/>
      <c r="U22"/>
      <c r="V22"/>
      <c r="W22"/>
      <c r="X22"/>
      <c r="Y22"/>
    </row>
    <row r="23" spans="1:25" ht="13.5" thickBot="1" x14ac:dyDescent="0.25">
      <c r="A23" s="305" t="s">
        <v>41</v>
      </c>
      <c r="B23" s="305"/>
      <c r="C23" s="305"/>
      <c r="D23" s="60"/>
      <c r="E23" s="60"/>
      <c r="F23" s="60"/>
      <c r="G23" s="60"/>
      <c r="H23" s="60"/>
      <c r="I23" s="60"/>
      <c r="J23" s="60"/>
      <c r="K23" s="60"/>
      <c r="L23" s="60"/>
      <c r="M23" s="168"/>
      <c r="N23" s="106"/>
      <c r="O23"/>
      <c r="P23"/>
      <c r="Q23"/>
      <c r="R23"/>
      <c r="S23"/>
      <c r="T23"/>
      <c r="U23"/>
      <c r="V23"/>
      <c r="W23"/>
      <c r="X23"/>
      <c r="Y23"/>
    </row>
    <row r="24" spans="1:25" x14ac:dyDescent="0.2">
      <c r="A24" s="286" t="s">
        <v>38</v>
      </c>
      <c r="B24" s="286"/>
      <c r="C24" s="286"/>
      <c r="D24" s="19">
        <f>SUM(L24,K24,J24,I24,H24,G24,F24,E24)</f>
        <v>0</v>
      </c>
      <c r="E24" s="20"/>
      <c r="F24" s="20"/>
      <c r="G24" s="20"/>
      <c r="H24" s="20"/>
      <c r="I24" s="20"/>
      <c r="J24" s="20"/>
      <c r="K24" s="20"/>
      <c r="L24" s="20"/>
      <c r="M24" s="166">
        <v>310</v>
      </c>
      <c r="N24" s="14">
        <f>PRODUCT(D24*M24)</f>
        <v>0</v>
      </c>
      <c r="O24" s="21" t="str">
        <f>'K1'!$T$269</f>
        <v>0</v>
      </c>
      <c r="P24" s="21" t="str">
        <f>'K2'!$T$269</f>
        <v>0</v>
      </c>
      <c r="Q24" s="21" t="str">
        <f>'K3'!$T$269</f>
        <v>0</v>
      </c>
      <c r="R24" s="21" t="str">
        <f>'K4'!$T$269</f>
        <v>0</v>
      </c>
      <c r="S24" s="21" t="str">
        <f>'K5'!$T$269</f>
        <v>0</v>
      </c>
      <c r="T24" s="21" t="str">
        <f>'K6'!$T$269</f>
        <v>0</v>
      </c>
      <c r="U24" s="21" t="str">
        <f>'K7'!$T$269</f>
        <v>0</v>
      </c>
      <c r="V24" s="21" t="str">
        <f>'K8'!$T$269</f>
        <v>0</v>
      </c>
      <c r="W24" s="25">
        <f>SUM(O24+P24+Q24+R24+S24+V24+T24+U24)</f>
        <v>0</v>
      </c>
      <c r="X24" s="13">
        <f>SUM(D24,-W24)</f>
        <v>0</v>
      </c>
      <c r="Y24" s="13">
        <f>X24*M24</f>
        <v>0</v>
      </c>
    </row>
    <row r="25" spans="1:25" x14ac:dyDescent="0.2">
      <c r="A25" s="286" t="s">
        <v>134</v>
      </c>
      <c r="B25" s="286"/>
      <c r="C25" s="286"/>
      <c r="D25" s="19">
        <f>SUM(L25,K25,J25,I25,H25,G25,F25,E25)</f>
        <v>0</v>
      </c>
      <c r="E25" s="20"/>
      <c r="F25" s="20"/>
      <c r="G25" s="20"/>
      <c r="H25" s="20"/>
      <c r="I25" s="20"/>
      <c r="J25" s="20"/>
      <c r="K25" s="20"/>
      <c r="L25" s="20"/>
      <c r="M25" s="166">
        <v>220</v>
      </c>
      <c r="N25" s="14">
        <f>PRODUCT(D25*M25)</f>
        <v>0</v>
      </c>
      <c r="O25" s="21" t="str">
        <f>'K1'!$U$269</f>
        <v>0</v>
      </c>
      <c r="P25" s="21" t="str">
        <f>'K2'!$U$269</f>
        <v>0</v>
      </c>
      <c r="Q25" s="21" t="str">
        <f>'K3'!$U$269</f>
        <v>0</v>
      </c>
      <c r="R25" s="21" t="str">
        <f>'K4'!$U$269</f>
        <v>0</v>
      </c>
      <c r="S25" s="21" t="str">
        <f>'K5'!$U$269</f>
        <v>0</v>
      </c>
      <c r="T25" s="21" t="str">
        <f>'K6'!$U$269</f>
        <v>0</v>
      </c>
      <c r="U25" s="21" t="str">
        <f>'K7'!$U$269</f>
        <v>0</v>
      </c>
      <c r="V25" s="21" t="str">
        <f>'K8'!$U$269</f>
        <v>0</v>
      </c>
      <c r="W25" s="25">
        <f>SUM(O25+P25+Q25+R25+S25+V25+T25+U25)</f>
        <v>0</v>
      </c>
      <c r="X25" s="16">
        <f>SUM(D25,-W25)</f>
        <v>0</v>
      </c>
      <c r="Y25" s="16">
        <f>X25*M25</f>
        <v>0</v>
      </c>
    </row>
    <row r="26" spans="1:25" x14ac:dyDescent="0.2">
      <c r="A26" s="286" t="s">
        <v>154</v>
      </c>
      <c r="B26" s="286"/>
      <c r="C26" s="286"/>
      <c r="D26" s="19">
        <f>SUM(L26,K26,J26,I26,H26,G26,F26,E26)</f>
        <v>0</v>
      </c>
      <c r="E26" s="20"/>
      <c r="F26" s="20"/>
      <c r="G26" s="20"/>
      <c r="H26" s="20"/>
      <c r="I26" s="20"/>
      <c r="J26" s="20"/>
      <c r="K26" s="20"/>
      <c r="L26" s="20"/>
      <c r="M26" s="166">
        <v>150</v>
      </c>
      <c r="N26" s="14">
        <f>PRODUCT(D26*M26)</f>
        <v>0</v>
      </c>
      <c r="O26" s="21" t="str">
        <f>'K1'!$V$269</f>
        <v>0</v>
      </c>
      <c r="P26" s="21" t="str">
        <f>'K2'!$V$269</f>
        <v>0</v>
      </c>
      <c r="Q26" s="21" t="str">
        <f>'K3'!$V$269</f>
        <v>0</v>
      </c>
      <c r="R26" s="21" t="str">
        <f>'K4'!$V$269</f>
        <v>0</v>
      </c>
      <c r="S26" s="21" t="str">
        <f>'K5'!$V$269</f>
        <v>0</v>
      </c>
      <c r="T26" s="21" t="str">
        <f>'K6'!$V$269</f>
        <v>0</v>
      </c>
      <c r="U26" s="21" t="str">
        <f>'K7'!$V$269</f>
        <v>0</v>
      </c>
      <c r="V26" s="21" t="str">
        <f>'K8'!$V$269</f>
        <v>0</v>
      </c>
      <c r="W26" s="25">
        <f>SUM(O26+P26+Q26+R26+S26+V26+T26+U26)</f>
        <v>0</v>
      </c>
      <c r="X26" s="16">
        <f>SUM(D26,-W26)</f>
        <v>0</v>
      </c>
      <c r="Y26" s="16">
        <f>X26*M26</f>
        <v>0</v>
      </c>
    </row>
    <row r="27" spans="1:25" x14ac:dyDescent="0.2">
      <c r="A27" s="303" t="s">
        <v>40</v>
      </c>
      <c r="B27" s="303"/>
      <c r="C27" s="303"/>
      <c r="D27" s="19">
        <f>SUM(L27,K27,J27,I27,H27,G27,F27,E27)</f>
        <v>0</v>
      </c>
      <c r="E27" s="20"/>
      <c r="F27" s="20"/>
      <c r="G27" s="20"/>
      <c r="H27" s="20"/>
      <c r="I27" s="20"/>
      <c r="J27" s="20"/>
      <c r="K27" s="20"/>
      <c r="L27" s="20"/>
      <c r="M27" s="166">
        <v>70</v>
      </c>
      <c r="N27" s="14">
        <f>PRODUCT(D27*M27)</f>
        <v>0</v>
      </c>
      <c r="O27" s="21" t="str">
        <f>'K1'!$W$269</f>
        <v>0</v>
      </c>
      <c r="P27" s="21" t="str">
        <f>'K2'!$W$269</f>
        <v>0</v>
      </c>
      <c r="Q27" s="21" t="str">
        <f>'K3'!$W$269</f>
        <v>0</v>
      </c>
      <c r="R27" s="21" t="str">
        <f>'K4'!$W$269</f>
        <v>0</v>
      </c>
      <c r="S27" s="21" t="str">
        <f>'K5'!$W$269</f>
        <v>0</v>
      </c>
      <c r="T27" s="21" t="str">
        <f>'K6'!$W$269</f>
        <v>0</v>
      </c>
      <c r="U27" s="21" t="str">
        <f>'K7'!$W$269</f>
        <v>0</v>
      </c>
      <c r="V27" s="21" t="str">
        <f>'K8'!$W$269</f>
        <v>0</v>
      </c>
      <c r="W27" s="25">
        <f>SUM(O27+P27+Q27+R27+S27+V27+T27+U27)</f>
        <v>0</v>
      </c>
      <c r="X27" s="16">
        <f>SUM(D27,-W27)</f>
        <v>0</v>
      </c>
      <c r="Y27" s="16">
        <f>X27*M27</f>
        <v>0</v>
      </c>
    </row>
    <row r="28" spans="1:25" ht="13.5" thickBot="1" x14ac:dyDescent="0.25">
      <c r="A28" s="286" t="s">
        <v>135</v>
      </c>
      <c r="B28" s="286"/>
      <c r="C28" s="286"/>
      <c r="D28" s="19">
        <f>SUM(L28,K28,J28,I28,H28,G28,F28,E28)</f>
        <v>0</v>
      </c>
      <c r="E28" s="20"/>
      <c r="F28" s="20"/>
      <c r="G28" s="20"/>
      <c r="H28" s="20"/>
      <c r="I28" s="20"/>
      <c r="J28" s="20"/>
      <c r="K28" s="20"/>
      <c r="L28" s="20"/>
      <c r="M28" s="166">
        <v>30</v>
      </c>
      <c r="N28" s="14">
        <f>PRODUCT(D28*M28)</f>
        <v>0</v>
      </c>
      <c r="O28" s="21" t="str">
        <f>'K1'!$X$269</f>
        <v>0</v>
      </c>
      <c r="P28" s="21" t="str">
        <f>'K2'!$X$269</f>
        <v>0</v>
      </c>
      <c r="Q28" s="21" t="str">
        <f>'K3'!$X$269</f>
        <v>0</v>
      </c>
      <c r="R28" s="21" t="str">
        <f>'K4'!$X$269</f>
        <v>0</v>
      </c>
      <c r="S28" s="21" t="str">
        <f>'K5'!$X$269</f>
        <v>0</v>
      </c>
      <c r="T28" s="21" t="str">
        <f>'K6'!$X$269</f>
        <v>0</v>
      </c>
      <c r="U28" s="21" t="str">
        <f>'K7'!$X$269</f>
        <v>0</v>
      </c>
      <c r="V28" s="21" t="str">
        <f>'K8'!$X$269</f>
        <v>0</v>
      </c>
      <c r="W28" s="25">
        <f>SUM(O28+P28+Q28+R28+S28+V28+T28+U28)</f>
        <v>0</v>
      </c>
      <c r="X28" s="27">
        <f>SUM(D28,-W28)</f>
        <v>0</v>
      </c>
      <c r="Y28" s="27">
        <f>X28*M28</f>
        <v>0</v>
      </c>
    </row>
    <row r="29" spans="1:25" ht="13.5" thickBot="1" x14ac:dyDescent="0.25">
      <c r="A29"/>
      <c r="B29"/>
      <c r="C29"/>
      <c r="D29" s="306" t="s">
        <v>32</v>
      </c>
      <c r="E29" s="306"/>
      <c r="F29" s="306"/>
      <c r="G29" s="306"/>
      <c r="H29" s="306"/>
      <c r="I29" s="306"/>
      <c r="J29" s="306"/>
      <c r="K29" s="306"/>
      <c r="L29" s="306"/>
      <c r="M29" s="306"/>
      <c r="N29" s="29">
        <f>SUM(N24:N28)</f>
        <v>0</v>
      </c>
      <c r="O29"/>
      <c r="P29"/>
      <c r="Q29"/>
      <c r="R29"/>
      <c r="S29"/>
      <c r="T29"/>
      <c r="U29"/>
      <c r="V29"/>
      <c r="W29"/>
      <c r="X29"/>
      <c r="Y29"/>
    </row>
    <row r="30" spans="1:25" ht="13.5" thickBot="1" x14ac:dyDescent="0.25">
      <c r="A30" s="305" t="s">
        <v>42</v>
      </c>
      <c r="B30" s="305"/>
      <c r="C30" s="305"/>
      <c r="D30" s="60"/>
      <c r="E30" s="60"/>
      <c r="F30" s="60"/>
      <c r="G30" s="60"/>
      <c r="H30" s="60"/>
      <c r="I30" s="60"/>
      <c r="J30" s="60"/>
      <c r="K30" s="60"/>
      <c r="L30" s="60"/>
      <c r="M30" s="169"/>
      <c r="N30" s="106"/>
      <c r="O30"/>
      <c r="P30"/>
      <c r="Q30"/>
      <c r="R30"/>
      <c r="S30"/>
      <c r="T30"/>
      <c r="U30"/>
      <c r="V30"/>
      <c r="W30"/>
      <c r="X30"/>
      <c r="Y30"/>
    </row>
    <row r="31" spans="1:25" x14ac:dyDescent="0.2">
      <c r="A31" s="286" t="s">
        <v>43</v>
      </c>
      <c r="B31" s="286"/>
      <c r="C31" s="286"/>
      <c r="D31" s="19">
        <f>SUM(L31,K31,J31,I31,H31,G31,F31,E31)</f>
        <v>0</v>
      </c>
      <c r="E31" s="20"/>
      <c r="F31" s="20"/>
      <c r="G31" s="20"/>
      <c r="H31" s="20"/>
      <c r="I31" s="20"/>
      <c r="J31" s="20"/>
      <c r="K31" s="20"/>
      <c r="L31" s="20"/>
      <c r="M31" s="166">
        <v>110</v>
      </c>
      <c r="N31" s="14">
        <f>PRODUCT(D31*M31)</f>
        <v>0</v>
      </c>
      <c r="O31" s="21" t="str">
        <f>'K1'!$Y$269</f>
        <v>0</v>
      </c>
      <c r="P31" s="21" t="str">
        <f>'K2'!$Y$269</f>
        <v>0</v>
      </c>
      <c r="Q31" s="21" t="str">
        <f>'K3'!$Y$269</f>
        <v>0</v>
      </c>
      <c r="R31" s="21" t="str">
        <f>'K4'!$Y$269</f>
        <v>0</v>
      </c>
      <c r="S31" s="21" t="str">
        <f>'K5'!$Y$269</f>
        <v>0</v>
      </c>
      <c r="T31" s="21" t="str">
        <f>'K6'!$Y$269</f>
        <v>0</v>
      </c>
      <c r="U31" s="21" t="str">
        <f>'K7'!$Y$269</f>
        <v>0</v>
      </c>
      <c r="V31" s="21" t="str">
        <f>'K8'!$Y$269</f>
        <v>0</v>
      </c>
      <c r="W31" s="31">
        <f>SUM(O31+P31+Q31+R31+S31+V31+T31+U31)</f>
        <v>0</v>
      </c>
      <c r="X31" s="13">
        <f>SUM(D31,-W31)</f>
        <v>0</v>
      </c>
      <c r="Y31" s="13">
        <f>X31*M31</f>
        <v>0</v>
      </c>
    </row>
    <row r="32" spans="1:25" x14ac:dyDescent="0.2">
      <c r="A32" s="286"/>
      <c r="B32" s="286"/>
      <c r="C32" s="309"/>
      <c r="D32" s="19"/>
      <c r="E32" s="20"/>
      <c r="F32" s="20"/>
      <c r="G32" s="20"/>
      <c r="H32" s="20"/>
      <c r="I32" s="20"/>
      <c r="J32" s="20"/>
      <c r="K32" s="20"/>
      <c r="L32" s="20"/>
      <c r="M32" s="166"/>
      <c r="N32" s="14"/>
      <c r="O32" s="21"/>
      <c r="P32" s="21"/>
      <c r="Q32" s="21"/>
      <c r="R32" s="21"/>
      <c r="S32" s="21"/>
      <c r="T32" s="21"/>
      <c r="U32" s="21"/>
      <c r="V32" s="21"/>
      <c r="W32" s="31"/>
      <c r="X32" s="32"/>
      <c r="Y32" s="32"/>
    </row>
    <row r="33" spans="1:25" x14ac:dyDescent="0.2">
      <c r="A33" s="309" t="s">
        <v>44</v>
      </c>
      <c r="B33" s="309"/>
      <c r="C33" s="309"/>
      <c r="D33" s="9">
        <f>SUM(L33,K33,J33,I33,H33,G33,F33,E33)</f>
        <v>0</v>
      </c>
      <c r="E33" s="10"/>
      <c r="F33" s="10"/>
      <c r="G33" s="10"/>
      <c r="H33" s="10"/>
      <c r="I33" s="10"/>
      <c r="J33" s="10"/>
      <c r="K33" s="10"/>
      <c r="L33" s="10"/>
      <c r="M33" s="166">
        <v>0</v>
      </c>
      <c r="N33" s="14">
        <f>PRODUCT(D33*M33)</f>
        <v>0</v>
      </c>
      <c r="O33" s="12">
        <f>SUM(O18+O19+O21+O24+O25+O28+O31+O27+O39+O20+O26)</f>
        <v>0</v>
      </c>
      <c r="P33" s="12">
        <f t="shared" ref="P33:V33" si="2">SUM(P18+P19+P21+P24+P25+P28+P31+P27+P39+P20+P26)</f>
        <v>0</v>
      </c>
      <c r="Q33" s="12">
        <f t="shared" si="2"/>
        <v>0</v>
      </c>
      <c r="R33" s="12">
        <f t="shared" si="2"/>
        <v>0</v>
      </c>
      <c r="S33" s="12">
        <f t="shared" si="2"/>
        <v>0</v>
      </c>
      <c r="T33" s="12">
        <f t="shared" si="2"/>
        <v>0</v>
      </c>
      <c r="U33" s="12">
        <f t="shared" si="2"/>
        <v>0</v>
      </c>
      <c r="V33" s="12">
        <f t="shared" si="2"/>
        <v>0</v>
      </c>
      <c r="W33" s="33">
        <f>SUM(V33+S33+R33+Q33+P33+O33+T33+U33)</f>
        <v>0</v>
      </c>
      <c r="X33" s="16">
        <f>SUM(D33,-W33)</f>
        <v>0</v>
      </c>
      <c r="Y33" s="16">
        <f>X33*M33</f>
        <v>0</v>
      </c>
    </row>
    <row r="34" spans="1:25" x14ac:dyDescent="0.2">
      <c r="A34" s="286" t="s">
        <v>45</v>
      </c>
      <c r="B34" s="286"/>
      <c r="C34" s="286"/>
      <c r="D34" s="9">
        <f>SUM(L34,K34,J34,I34,H34,G34,F34,E34)</f>
        <v>0</v>
      </c>
      <c r="E34" s="10"/>
      <c r="F34" s="10"/>
      <c r="G34" s="10"/>
      <c r="H34" s="10"/>
      <c r="I34" s="10"/>
      <c r="J34" s="10"/>
      <c r="K34" s="10"/>
      <c r="L34" s="10"/>
      <c r="M34" s="166">
        <v>10</v>
      </c>
      <c r="N34" s="14">
        <f>PRODUCT(D34*M34)</f>
        <v>0</v>
      </c>
      <c r="O34" s="12" t="str">
        <f>'K1'!$N$269</f>
        <v>0</v>
      </c>
      <c r="P34" s="12" t="str">
        <f>'K2'!$N$269</f>
        <v>0</v>
      </c>
      <c r="Q34" s="12" t="str">
        <f>'K3'!$N269</f>
        <v>0</v>
      </c>
      <c r="R34" s="12" t="str">
        <f>'K4'!$N$269</f>
        <v>0</v>
      </c>
      <c r="S34" s="12" t="str">
        <f>'K5'!$N$269</f>
        <v>0</v>
      </c>
      <c r="T34" s="12" t="str">
        <f>'K6'!$N269</f>
        <v>0</v>
      </c>
      <c r="U34" s="12" t="str">
        <f>'K7'!$N$269</f>
        <v>0</v>
      </c>
      <c r="V34" s="12" t="str">
        <f>'K8'!$N$269</f>
        <v>0</v>
      </c>
      <c r="W34" s="33">
        <f>SUM(O34+P34+Q34+R34+S34+V34+T34+U34)</f>
        <v>0</v>
      </c>
      <c r="X34" s="16">
        <f>SUM(D34,-W34,-W35)</f>
        <v>0</v>
      </c>
      <c r="Y34" s="16">
        <f>X34*M34</f>
        <v>0</v>
      </c>
    </row>
    <row r="35" spans="1:25" ht="13.5" thickBot="1" x14ac:dyDescent="0.25">
      <c r="A35" s="286" t="s">
        <v>46</v>
      </c>
      <c r="B35" s="286"/>
      <c r="C35" s="286"/>
      <c r="D35" s="9">
        <f>SUM(L35,K35,J35,I35,H35,G35,F35,E35)</f>
        <v>0</v>
      </c>
      <c r="E35" s="20" t="s">
        <v>35</v>
      </c>
      <c r="F35" s="20" t="s">
        <v>35</v>
      </c>
      <c r="G35" s="20" t="s">
        <v>35</v>
      </c>
      <c r="H35" s="20" t="s">
        <v>35</v>
      </c>
      <c r="I35" s="20" t="s">
        <v>35</v>
      </c>
      <c r="J35" s="20" t="s">
        <v>35</v>
      </c>
      <c r="K35" s="20" t="s">
        <v>35</v>
      </c>
      <c r="L35" s="20" t="s">
        <v>35</v>
      </c>
      <c r="M35" s="167" t="s">
        <v>47</v>
      </c>
      <c r="N35" s="18" t="s">
        <v>35</v>
      </c>
      <c r="O35" s="12">
        <f>'K1'!$O$269</f>
        <v>0</v>
      </c>
      <c r="P35" s="12">
        <f>'K2'!$O$269</f>
        <v>0</v>
      </c>
      <c r="Q35" s="12">
        <f>'K3'!$O$269</f>
        <v>0</v>
      </c>
      <c r="R35" s="12">
        <f>'K4'!$O$269</f>
        <v>0</v>
      </c>
      <c r="S35" s="12">
        <f>'K5'!$O$269</f>
        <v>0</v>
      </c>
      <c r="T35" s="12">
        <f>'K6'!$O$269</f>
        <v>0</v>
      </c>
      <c r="U35" s="12">
        <f>'K7'!$O$269</f>
        <v>0</v>
      </c>
      <c r="V35" s="12">
        <f>'K8'!$O269</f>
        <v>0</v>
      </c>
      <c r="W35" s="33">
        <f>SUM(O35+P35+Q35+R35+S35+V35+T35+U35)</f>
        <v>0</v>
      </c>
      <c r="X35" s="35" t="s">
        <v>35</v>
      </c>
      <c r="Y35" s="35" t="s">
        <v>35</v>
      </c>
    </row>
    <row r="36" spans="1:25" ht="13.5" thickBot="1" x14ac:dyDescent="0.25">
      <c r="A36" s="170"/>
      <c r="B36" s="170"/>
      <c r="C36" s="170"/>
      <c r="D36" s="310" t="s">
        <v>32</v>
      </c>
      <c r="E36" s="310"/>
      <c r="F36" s="310"/>
      <c r="G36" s="310"/>
      <c r="H36" s="310"/>
      <c r="I36" s="310"/>
      <c r="J36" s="310"/>
      <c r="K36" s="310"/>
      <c r="L36" s="310"/>
      <c r="M36" s="310"/>
      <c r="N36" s="37">
        <f>SUM(N31:N35)</f>
        <v>0</v>
      </c>
      <c r="O36"/>
      <c r="P36"/>
      <c r="Q36"/>
      <c r="R36"/>
      <c r="S36"/>
      <c r="T36"/>
      <c r="U36"/>
      <c r="V36"/>
      <c r="W36"/>
      <c r="X36"/>
      <c r="Y36"/>
    </row>
    <row r="37" spans="1:25" ht="13.5" thickBot="1" x14ac:dyDescent="0.25">
      <c r="A37" s="311" t="s">
        <v>48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11"/>
      <c r="L37" s="311"/>
      <c r="M37" s="311"/>
      <c r="N37" s="311"/>
      <c r="O37" s="311"/>
      <c r="P37" s="311"/>
      <c r="Q37" s="311"/>
      <c r="R37" s="311"/>
      <c r="S37" s="311"/>
      <c r="T37" s="311"/>
      <c r="U37" s="311"/>
      <c r="V37" s="311"/>
      <c r="W37" s="311"/>
      <c r="X37" s="311"/>
      <c r="Y37" s="311"/>
    </row>
    <row r="38" spans="1:25" ht="13.5" thickBot="1" x14ac:dyDescent="0.25">
      <c r="A38" s="303" t="s">
        <v>49</v>
      </c>
      <c r="B38" s="303"/>
      <c r="C38" s="303"/>
      <c r="D38" s="19">
        <f>SUM(L38,K38,J38,I38,H38,G38,F38,E38)</f>
        <v>0</v>
      </c>
      <c r="E38" s="20"/>
      <c r="F38" s="20"/>
      <c r="G38" s="20"/>
      <c r="H38" s="20"/>
      <c r="I38" s="20"/>
      <c r="J38" s="20"/>
      <c r="K38" s="20"/>
      <c r="L38" s="38"/>
      <c r="M38" s="171">
        <v>3</v>
      </c>
      <c r="N38" s="39">
        <f>PRODUCT(D38*M38)</f>
        <v>0</v>
      </c>
      <c r="O38" s="21" t="str">
        <f>'K1'!$AA$269</f>
        <v>0</v>
      </c>
      <c r="P38" s="21" t="str">
        <f>'K2'!$AA$269</f>
        <v>0</v>
      </c>
      <c r="Q38" s="21" t="str">
        <f>'K3'!$AA$269</f>
        <v>0</v>
      </c>
      <c r="R38" s="21" t="str">
        <f>'K4'!$AA$269</f>
        <v>0</v>
      </c>
      <c r="S38" s="21" t="str">
        <f>'K5'!$AA$269</f>
        <v>0</v>
      </c>
      <c r="T38" s="21" t="str">
        <f>'K6'!$AA$269</f>
        <v>0</v>
      </c>
      <c r="U38" s="21" t="str">
        <f>'K7'!$AA$269</f>
        <v>0</v>
      </c>
      <c r="V38" s="21" t="str">
        <f>'K8'!$AA$269</f>
        <v>0</v>
      </c>
      <c r="W38" s="31">
        <f>SUM(O38+P38+Q38+R38+S38+V38+T38+U38)</f>
        <v>0</v>
      </c>
      <c r="X38" s="13">
        <f>SUM(D38,-W38)</f>
        <v>0</v>
      </c>
      <c r="Y38" s="13">
        <f>X38*M38</f>
        <v>0</v>
      </c>
    </row>
    <row r="39" spans="1:25" x14ac:dyDescent="0.2">
      <c r="A39" s="288" t="s">
        <v>122</v>
      </c>
      <c r="B39" s="288"/>
      <c r="C39" s="303"/>
      <c r="D39" s="19">
        <f>SUM(L39,K39,J39,I39,H39,G39,F39,E39)</f>
        <v>0</v>
      </c>
      <c r="E39" s="20"/>
      <c r="F39" s="20"/>
      <c r="G39" s="20"/>
      <c r="H39" s="20"/>
      <c r="I39" s="20"/>
      <c r="J39" s="20"/>
      <c r="K39" s="20"/>
      <c r="L39" s="38"/>
      <c r="M39" s="172">
        <v>40</v>
      </c>
      <c r="N39" s="39">
        <f>PRODUCT(D39*M39)</f>
        <v>0</v>
      </c>
      <c r="O39" s="21" t="str">
        <f>'K1'!$AB$269</f>
        <v>0</v>
      </c>
      <c r="P39" s="21" t="str">
        <f>'K2'!$AB$269</f>
        <v>0</v>
      </c>
      <c r="Q39" s="21" t="str">
        <f>'K3'!$AB$269</f>
        <v>0</v>
      </c>
      <c r="R39" s="21" t="str">
        <f>'K4'!$AB$269</f>
        <v>0</v>
      </c>
      <c r="S39" s="21" t="str">
        <f>'K5'!$AB$269</f>
        <v>0</v>
      </c>
      <c r="T39" s="21" t="str">
        <f>'K6'!$AB$269</f>
        <v>0</v>
      </c>
      <c r="U39" s="21" t="str">
        <f>'K7'!$AB$269</f>
        <v>0</v>
      </c>
      <c r="V39" s="21" t="str">
        <f>'K8'!$AB$269</f>
        <v>0</v>
      </c>
      <c r="W39" s="31">
        <f>SUM(O39+P39+Q39+R39+S39+V39+T39+U39)</f>
        <v>0</v>
      </c>
      <c r="X39" s="13">
        <f>SUM(D39,-W39)</f>
        <v>0</v>
      </c>
      <c r="Y39" s="13">
        <f>X39*M39</f>
        <v>0</v>
      </c>
    </row>
    <row r="40" spans="1:25" x14ac:dyDescent="0.2">
      <c r="A40" s="303" t="s">
        <v>50</v>
      </c>
      <c r="B40" s="303"/>
      <c r="C40" s="303"/>
      <c r="D40" s="9">
        <f>SUM(L40,K40,J40,I40,H40,G40,F40,E40)</f>
        <v>0</v>
      </c>
      <c r="E40" s="10" t="s">
        <v>35</v>
      </c>
      <c r="F40" s="10" t="s">
        <v>35</v>
      </c>
      <c r="G40" s="10" t="s">
        <v>35</v>
      </c>
      <c r="H40" s="10" t="s">
        <v>35</v>
      </c>
      <c r="I40" s="10" t="s">
        <v>35</v>
      </c>
      <c r="J40" s="10" t="s">
        <v>35</v>
      </c>
      <c r="K40" s="10" t="s">
        <v>35</v>
      </c>
      <c r="L40" s="40" t="s">
        <v>35</v>
      </c>
      <c r="M40" s="173">
        <v>20</v>
      </c>
      <c r="N40" s="39">
        <f>PRODUCT(D40*M40)</f>
        <v>0</v>
      </c>
      <c r="O40" s="12" t="str">
        <f>'K1'!$AC$269</f>
        <v>0</v>
      </c>
      <c r="P40" s="12" t="str">
        <f>'K2'!$AC$269</f>
        <v>0</v>
      </c>
      <c r="Q40" s="12" t="str">
        <f>'K3'!$AC$269</f>
        <v>0</v>
      </c>
      <c r="R40" s="12" t="str">
        <f>'K4'!$AC$269</f>
        <v>0</v>
      </c>
      <c r="S40" s="12" t="str">
        <f>'K5'!$AC$269</f>
        <v>0</v>
      </c>
      <c r="T40" s="12" t="str">
        <f>'K6'!$AC$269</f>
        <v>0</v>
      </c>
      <c r="U40" s="12" t="str">
        <f>'K7'!$AC$269</f>
        <v>0</v>
      </c>
      <c r="V40" s="12" t="str">
        <f>'K8'!$AC$269</f>
        <v>0</v>
      </c>
      <c r="W40" s="33">
        <f>SUM(O40+P40+Q40+R40+S40+V40+T40+U40)</f>
        <v>0</v>
      </c>
      <c r="X40" s="16">
        <f>SUM(W40)</f>
        <v>0</v>
      </c>
      <c r="Y40" s="16">
        <f>X40*M40</f>
        <v>0</v>
      </c>
    </row>
    <row r="41" spans="1:25" ht="13.5" thickBot="1" x14ac:dyDescent="0.25">
      <c r="A41" s="303" t="s">
        <v>51</v>
      </c>
      <c r="B41" s="303"/>
      <c r="C41" s="303"/>
      <c r="D41" s="9">
        <f>SUM(L41,K41,J41,I41,H41,G41,F41,E41)</f>
        <v>0</v>
      </c>
      <c r="E41" s="10" t="s">
        <v>35</v>
      </c>
      <c r="F41" s="10" t="s">
        <v>35</v>
      </c>
      <c r="G41" s="10" t="s">
        <v>35</v>
      </c>
      <c r="H41" s="10" t="s">
        <v>35</v>
      </c>
      <c r="I41" s="10" t="s">
        <v>35</v>
      </c>
      <c r="J41" s="10" t="s">
        <v>35</v>
      </c>
      <c r="K41" s="10" t="s">
        <v>35</v>
      </c>
      <c r="L41" s="40" t="s">
        <v>35</v>
      </c>
      <c r="M41" s="174">
        <v>0</v>
      </c>
      <c r="N41" s="39">
        <f>PRODUCT(D41*0)</f>
        <v>0</v>
      </c>
      <c r="O41" s="12">
        <f>'K1'!$AE$269</f>
        <v>0</v>
      </c>
      <c r="P41" s="12">
        <f>'K2'!$AE$269</f>
        <v>0</v>
      </c>
      <c r="Q41" s="12">
        <f>'K3'!$AE$269</f>
        <v>0</v>
      </c>
      <c r="R41" s="12">
        <f>'K4'!$AE$269</f>
        <v>0</v>
      </c>
      <c r="S41" s="12">
        <f>'K5'!$AE$269</f>
        <v>0</v>
      </c>
      <c r="T41" s="12">
        <f>'K6'!$AE$269</f>
        <v>0</v>
      </c>
      <c r="U41" s="12">
        <f>'K7'!$AE$269</f>
        <v>0</v>
      </c>
      <c r="V41" s="12">
        <f>'K8'!$AE$269</f>
        <v>0</v>
      </c>
      <c r="W41" s="33">
        <f>SUM(O41+P41+Q41+R41+S41+V41+T41+U41)</f>
        <v>0</v>
      </c>
      <c r="X41" s="27">
        <f>SUM(W41)</f>
        <v>0</v>
      </c>
      <c r="Y41" s="27">
        <f>X41*M41</f>
        <v>0</v>
      </c>
    </row>
    <row r="42" spans="1:25" ht="13.5" thickBot="1" x14ac:dyDescent="0.25">
      <c r="A42" s="110"/>
      <c r="B42" s="110"/>
      <c r="C42" s="110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10"/>
      <c r="O42"/>
      <c r="P42"/>
      <c r="Q42"/>
      <c r="R42"/>
      <c r="S42"/>
      <c r="T42"/>
      <c r="U42"/>
      <c r="V42"/>
      <c r="W42"/>
      <c r="X42"/>
      <c r="Y42"/>
    </row>
    <row r="43" spans="1:25" ht="13.5" thickBot="1" x14ac:dyDescent="0.25">
      <c r="A43"/>
      <c r="B43"/>
      <c r="C43"/>
      <c r="D43" s="308" t="s">
        <v>52</v>
      </c>
      <c r="E43" s="308"/>
      <c r="F43" s="308"/>
      <c r="G43" s="308"/>
      <c r="H43" s="308"/>
      <c r="I43" s="308"/>
      <c r="J43" s="308"/>
      <c r="K43" s="308"/>
      <c r="L43" s="308"/>
      <c r="M43" s="308"/>
      <c r="N43" s="37">
        <f>SUM(N16,N22,N29,N36,N38,N39)</f>
        <v>0</v>
      </c>
      <c r="O43"/>
      <c r="P43"/>
      <c r="Q43"/>
      <c r="R43"/>
      <c r="S43"/>
      <c r="T43"/>
      <c r="U43"/>
      <c r="V43"/>
      <c r="W43"/>
      <c r="X43"/>
      <c r="Y43"/>
    </row>
    <row r="44" spans="1:25" ht="13.5" thickBot="1" x14ac:dyDescent="0.25">
      <c r="A44" s="321" t="s">
        <v>53</v>
      </c>
      <c r="B44" s="321"/>
      <c r="C44" s="321"/>
      <c r="M44" s="175"/>
      <c r="N44" s="106"/>
      <c r="O44"/>
      <c r="P44"/>
      <c r="Q44"/>
      <c r="R44"/>
      <c r="S44"/>
      <c r="T44"/>
      <c r="U44"/>
      <c r="V44"/>
      <c r="W44"/>
      <c r="X44"/>
      <c r="Y44"/>
    </row>
    <row r="45" spans="1:25" x14ac:dyDescent="0.2">
      <c r="A45" s="286" t="s">
        <v>54</v>
      </c>
      <c r="B45" s="286"/>
      <c r="C45" s="286"/>
      <c r="D45" s="19">
        <f>SUM(L45,K45,J45,I45,H45,G45,F45,E45)</f>
        <v>0</v>
      </c>
      <c r="E45" s="20"/>
      <c r="F45" s="20"/>
      <c r="G45" s="20"/>
      <c r="H45" s="20"/>
      <c r="I45" s="20"/>
      <c r="J45" s="20"/>
      <c r="K45" s="20"/>
      <c r="L45" s="20"/>
      <c r="M45" s="166">
        <v>30</v>
      </c>
      <c r="N45" s="14">
        <f>PRODUCT(D45*M45)</f>
        <v>0</v>
      </c>
      <c r="O45" s="21" t="str">
        <f>'K1'!$L$269</f>
        <v>0</v>
      </c>
      <c r="P45" s="21" t="str">
        <f>'K2'!$L$269</f>
        <v>0</v>
      </c>
      <c r="Q45" s="21" t="str">
        <f>'K3'!$L$269</f>
        <v>0</v>
      </c>
      <c r="R45" s="21" t="str">
        <f>'K4'!$L$269</f>
        <v>0</v>
      </c>
      <c r="S45" s="21" t="str">
        <f>'K5'!$L$269</f>
        <v>0</v>
      </c>
      <c r="T45" s="21" t="str">
        <f>'K6'!$L$269</f>
        <v>0</v>
      </c>
      <c r="U45" s="21" t="str">
        <f>'K7'!$L$269</f>
        <v>0</v>
      </c>
      <c r="V45" s="21" t="str">
        <f>'K8'!$L$269</f>
        <v>0</v>
      </c>
      <c r="W45" s="25">
        <f>SUM(O45+P45+Q45+R45+S45+V45+T45+U45)</f>
        <v>0</v>
      </c>
      <c r="X45" s="41">
        <f>SUM(D45,-W45)</f>
        <v>0</v>
      </c>
      <c r="Y45" s="42">
        <f>X45*M45</f>
        <v>0</v>
      </c>
    </row>
    <row r="46" spans="1:25" ht="13.5" thickBot="1" x14ac:dyDescent="0.25">
      <c r="A46" s="286" t="s">
        <v>55</v>
      </c>
      <c r="B46" s="286"/>
      <c r="C46" s="286"/>
      <c r="D46" s="9">
        <f>SUM(L46,K46,J46,I46,H46,G46,F46,E46)</f>
        <v>0</v>
      </c>
      <c r="E46" s="10"/>
      <c r="F46" s="10"/>
      <c r="G46" s="10"/>
      <c r="H46" s="10"/>
      <c r="I46" s="10"/>
      <c r="J46" s="10"/>
      <c r="K46" s="10"/>
      <c r="L46" s="10"/>
      <c r="M46" s="166" t="s">
        <v>47</v>
      </c>
      <c r="N46" s="14">
        <f>PRODUCT(D46*0)</f>
        <v>0</v>
      </c>
      <c r="O46" s="12">
        <f>'K1'!$M$269</f>
        <v>0</v>
      </c>
      <c r="P46" s="12">
        <f>'K2'!$M$269</f>
        <v>0</v>
      </c>
      <c r="Q46" s="12">
        <f>'K3'!$M$269</f>
        <v>0</v>
      </c>
      <c r="R46" s="12">
        <f>'K4'!$M$269</f>
        <v>0</v>
      </c>
      <c r="S46" s="12">
        <f>'K5'!$M$269</f>
        <v>0</v>
      </c>
      <c r="T46" s="12">
        <f>'K6'!$M$269</f>
        <v>0</v>
      </c>
      <c r="U46" s="12">
        <f>'K7'!$M$269</f>
        <v>0</v>
      </c>
      <c r="V46" s="12">
        <f>'K8'!$M$269</f>
        <v>0</v>
      </c>
      <c r="W46" s="43">
        <f>SUM(O46+P46+Q46+R46+S46+V46+T46+U46)</f>
        <v>0</v>
      </c>
      <c r="X46" s="28">
        <f>SUM(D46,-W46)</f>
        <v>0</v>
      </c>
      <c r="Y46" s="44">
        <f>X46*0</f>
        <v>0</v>
      </c>
    </row>
    <row r="47" spans="1:25" ht="13.5" thickBot="1" x14ac:dyDescent="0.25">
      <c r="A47"/>
      <c r="B47"/>
      <c r="C47"/>
      <c r="D47" s="310" t="s">
        <v>32</v>
      </c>
      <c r="E47" s="310"/>
      <c r="F47" s="310"/>
      <c r="G47" s="310"/>
      <c r="H47" s="310"/>
      <c r="I47" s="310"/>
      <c r="J47" s="310"/>
      <c r="K47" s="310"/>
      <c r="L47" s="310"/>
      <c r="M47" s="310"/>
      <c r="N47" s="22">
        <f>SUM(N45,N46)</f>
        <v>0</v>
      </c>
      <c r="O47"/>
      <c r="P47"/>
      <c r="Q47"/>
      <c r="R47"/>
      <c r="S47"/>
      <c r="T47"/>
      <c r="U47"/>
      <c r="V47"/>
      <c r="W47"/>
      <c r="X47"/>
      <c r="Y47"/>
    </row>
    <row r="48" spans="1:25" x14ac:dyDescent="0.2">
      <c r="O48"/>
      <c r="P48"/>
      <c r="Q48"/>
      <c r="R48"/>
      <c r="S48"/>
      <c r="T48"/>
      <c r="U48"/>
      <c r="V48"/>
      <c r="W48"/>
      <c r="X48"/>
      <c r="Y48"/>
    </row>
    <row r="49" spans="1:25" ht="13.5" thickBot="1" x14ac:dyDescent="0.25">
      <c r="A49" s="307"/>
      <c r="B49" s="307"/>
      <c r="C49" s="307"/>
      <c r="D49" s="168"/>
      <c r="E49" s="168"/>
      <c r="F49" s="168"/>
      <c r="G49" s="168"/>
      <c r="H49" s="168"/>
      <c r="I49" s="168"/>
      <c r="J49" s="168"/>
      <c r="K49" s="168"/>
      <c r="L49" s="168"/>
      <c r="M49" s="322"/>
      <c r="N49" s="322"/>
      <c r="O49"/>
      <c r="P49"/>
      <c r="Q49"/>
      <c r="R49"/>
      <c r="S49"/>
      <c r="T49"/>
      <c r="U49"/>
      <c r="V49"/>
      <c r="W49"/>
      <c r="X49"/>
      <c r="Y49"/>
    </row>
    <row r="50" spans="1:25" ht="13.5" thickBot="1" x14ac:dyDescent="0.25">
      <c r="A50" s="60"/>
      <c r="B50" s="319" t="s">
        <v>121</v>
      </c>
      <c r="C50" s="319"/>
      <c r="D50" s="319"/>
      <c r="E50" s="319"/>
      <c r="F50" s="319"/>
      <c r="G50" s="319"/>
      <c r="H50" s="319"/>
      <c r="I50" s="319"/>
      <c r="J50" s="319"/>
      <c r="K50" s="319"/>
      <c r="L50" s="320"/>
      <c r="M50" s="313">
        <v>0.2525</v>
      </c>
      <c r="N50" s="314"/>
      <c r="O50"/>
      <c r="P50" s="315" t="s">
        <v>57</v>
      </c>
      <c r="Q50" s="315"/>
      <c r="R50" s="315"/>
      <c r="S50" s="315"/>
      <c r="T50" s="315"/>
      <c r="U50" s="315"/>
      <c r="V50" s="315"/>
      <c r="W50"/>
      <c r="X50" s="316">
        <f>SUM(Y46,Y45,Y35,Y34,Y33,Y31,Y28,Y25,Y24,Y21,Y19,Y18,Y15,Y12,Y10,Y9,Y38,Y32,Y26,Y20,Y27,Y11,Y13,Y14,Y39)</f>
        <v>0</v>
      </c>
      <c r="Y50" s="316"/>
    </row>
    <row r="52" spans="1:25" x14ac:dyDescent="0.2">
      <c r="A52" s="317" t="s">
        <v>58</v>
      </c>
      <c r="B52" s="317"/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</row>
    <row r="53" spans="1:25" x14ac:dyDescent="0.2">
      <c r="A53" s="318"/>
      <c r="B53" s="318"/>
      <c r="C53" s="176"/>
      <c r="N53" s="177"/>
    </row>
    <row r="54" spans="1:25" x14ac:dyDescent="0.2">
      <c r="A54" s="312" t="s">
        <v>59</v>
      </c>
      <c r="B54" s="312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  <c r="X54" s="312"/>
    </row>
  </sheetData>
  <mergeCells count="61">
    <mergeCell ref="A32:C32"/>
    <mergeCell ref="A54:X54"/>
    <mergeCell ref="M50:N50"/>
    <mergeCell ref="P50:V50"/>
    <mergeCell ref="X50:Y50"/>
    <mergeCell ref="A52:X52"/>
    <mergeCell ref="A53:B53"/>
    <mergeCell ref="B50:L50"/>
    <mergeCell ref="A44:C44"/>
    <mergeCell ref="A45:C45"/>
    <mergeCell ref="A46:C46"/>
    <mergeCell ref="D47:M47"/>
    <mergeCell ref="A49:C49"/>
    <mergeCell ref="M49:N49"/>
    <mergeCell ref="A38:C38"/>
    <mergeCell ref="A40:C40"/>
    <mergeCell ref="A41:C41"/>
    <mergeCell ref="D43:M43"/>
    <mergeCell ref="A39:C39"/>
    <mergeCell ref="A33:C33"/>
    <mergeCell ref="A34:C34"/>
    <mergeCell ref="A35:C35"/>
    <mergeCell ref="D36:M36"/>
    <mergeCell ref="A37:Y37"/>
    <mergeCell ref="A28:C28"/>
    <mergeCell ref="D29:M29"/>
    <mergeCell ref="A30:C30"/>
    <mergeCell ref="A31:C31"/>
    <mergeCell ref="D22:M22"/>
    <mergeCell ref="A23:C23"/>
    <mergeCell ref="A24:C24"/>
    <mergeCell ref="A25:C25"/>
    <mergeCell ref="A26:C26"/>
    <mergeCell ref="A27:C27"/>
    <mergeCell ref="D16:M16"/>
    <mergeCell ref="A17:C17"/>
    <mergeCell ref="A18:C18"/>
    <mergeCell ref="A19:C19"/>
    <mergeCell ref="A21:C21"/>
    <mergeCell ref="A20:C20"/>
    <mergeCell ref="A9:C9"/>
    <mergeCell ref="A10:C10"/>
    <mergeCell ref="A11:C11"/>
    <mergeCell ref="A12:C12"/>
    <mergeCell ref="A15:C15"/>
    <mergeCell ref="A13:C13"/>
    <mergeCell ref="A14:C14"/>
    <mergeCell ref="A1:D1"/>
    <mergeCell ref="M1:X1"/>
    <mergeCell ref="A2:N2"/>
    <mergeCell ref="A3:N3"/>
    <mergeCell ref="A4:Y4"/>
    <mergeCell ref="A8:C8"/>
    <mergeCell ref="D5:W5"/>
    <mergeCell ref="D6:N6"/>
    <mergeCell ref="O6:W6"/>
    <mergeCell ref="X6:Y6"/>
    <mergeCell ref="A7:C7"/>
    <mergeCell ref="D7:L7"/>
    <mergeCell ref="O7:W7"/>
    <mergeCell ref="X7:Y7"/>
  </mergeCells>
  <dataValidations count="1">
    <dataValidation type="list" allowBlank="1" showInputMessage="1" showErrorMessage="1" sqref="M50:N50" xr:uid="{4D95590F-28E6-4F63-A30B-B8BEF3B3215B}">
      <formula1>$AC$1:$AC$3</formula1>
    </dataValidation>
  </dataValidations>
  <pageMargins left="0.7" right="0.7" top="0.75" bottom="0.75" header="0.51180555555555551" footer="0.51180555555555551"/>
  <pageSetup paperSize="9" scale="6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276"/>
  <sheetViews>
    <sheetView showGridLines="0" view="pageBreakPreview" topLeftCell="C1" zoomScale="60" zoomScaleNormal="67" workbookViewId="0">
      <pane ySplit="9" topLeftCell="A10" activePane="bottomLeft" state="frozen"/>
      <selection pane="bottomLeft" activeCell="O19" sqref="O19:P29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5" width="10.7109375" style="59" customWidth="1"/>
    <col min="6" max="8" width="8.28515625" style="59" customWidth="1"/>
    <col min="9" max="9" width="11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6.710937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324" t="s">
        <v>60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</row>
    <row r="2" spans="1:31" x14ac:dyDescent="0.2">
      <c r="A2" s="325" t="s">
        <v>61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</row>
    <row r="3" spans="1:31" ht="13.5" thickBot="1" x14ac:dyDescent="0.25">
      <c r="A3" s="326" t="s">
        <v>62</v>
      </c>
      <c r="B3" s="326"/>
      <c r="C3" s="326"/>
      <c r="D3" s="327" t="s">
        <v>136</v>
      </c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</row>
    <row r="4" spans="1:31" ht="13.5" thickBot="1" x14ac:dyDescent="0.25">
      <c r="A4" s="234"/>
      <c r="B4" s="235"/>
      <c r="C4" s="236"/>
      <c r="D4" s="237"/>
      <c r="E4" s="328" t="s">
        <v>20</v>
      </c>
      <c r="F4" s="329"/>
      <c r="G4" s="329"/>
      <c r="H4" s="329"/>
      <c r="I4" s="329"/>
      <c r="J4" s="329"/>
      <c r="K4" s="330"/>
      <c r="L4" s="334" t="s">
        <v>53</v>
      </c>
      <c r="M4" s="335"/>
      <c r="N4" s="334" t="s">
        <v>63</v>
      </c>
      <c r="O4" s="335"/>
      <c r="P4" s="338" t="s">
        <v>64</v>
      </c>
      <c r="Q4" s="339"/>
      <c r="R4" s="339"/>
      <c r="S4" s="340"/>
      <c r="T4" s="338" t="s">
        <v>64</v>
      </c>
      <c r="U4" s="339"/>
      <c r="V4" s="339"/>
      <c r="W4" s="339"/>
      <c r="X4" s="340"/>
      <c r="Y4" s="341" t="s">
        <v>65</v>
      </c>
      <c r="Z4" s="342"/>
      <c r="AA4" s="342"/>
      <c r="AB4" s="342"/>
      <c r="AC4" s="343"/>
      <c r="AD4" s="344" t="s">
        <v>32</v>
      </c>
      <c r="AE4" s="179"/>
    </row>
    <row r="5" spans="1:31" ht="13.5" thickBot="1" x14ac:dyDescent="0.25">
      <c r="A5" s="238"/>
      <c r="B5" s="239"/>
      <c r="C5" s="240" t="s">
        <v>66</v>
      </c>
      <c r="D5" s="241"/>
      <c r="E5" s="331"/>
      <c r="F5" s="332"/>
      <c r="G5" s="332"/>
      <c r="H5" s="332"/>
      <c r="I5" s="332"/>
      <c r="J5" s="332"/>
      <c r="K5" s="333"/>
      <c r="L5" s="336"/>
      <c r="M5" s="337"/>
      <c r="N5" s="336"/>
      <c r="O5" s="337"/>
      <c r="P5" s="347" t="s">
        <v>67</v>
      </c>
      <c r="Q5" s="348"/>
      <c r="R5" s="348"/>
      <c r="S5" s="349"/>
      <c r="T5" s="347" t="s">
        <v>68</v>
      </c>
      <c r="U5" s="348"/>
      <c r="V5" s="348"/>
      <c r="W5" s="348"/>
      <c r="X5" s="349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45"/>
      <c r="AE5" s="181"/>
    </row>
    <row r="6" spans="1:31" x14ac:dyDescent="0.2">
      <c r="A6" s="238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45"/>
      <c r="AE6" s="182" t="s">
        <v>80</v>
      </c>
    </row>
    <row r="7" spans="1:31" ht="13.5" thickBot="1" x14ac:dyDescent="0.25">
      <c r="A7" s="238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45"/>
      <c r="AE7" s="182" t="s">
        <v>85</v>
      </c>
    </row>
    <row r="8" spans="1:31" ht="13.5" thickBot="1" x14ac:dyDescent="0.25">
      <c r="A8" s="238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200</v>
      </c>
      <c r="Q8" s="263">
        <f>Pob!M19</f>
        <v>140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110</v>
      </c>
      <c r="Z8" s="183" t="s">
        <v>143</v>
      </c>
      <c r="AA8" s="266">
        <f>Pob!M38</f>
        <v>3</v>
      </c>
      <c r="AB8" s="266">
        <f>Pob!M39</f>
        <v>40</v>
      </c>
      <c r="AC8" s="266">
        <f>Pob!M40</f>
        <v>20</v>
      </c>
      <c r="AD8" s="345"/>
      <c r="AE8" s="182" t="s">
        <v>87</v>
      </c>
    </row>
    <row r="9" spans="1:31" ht="13.5" thickBot="1" x14ac:dyDescent="0.25">
      <c r="A9" s="267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155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3"/>
      <c r="AA9" s="273"/>
      <c r="AB9" s="274"/>
      <c r="AC9" s="274"/>
      <c r="AD9" s="346"/>
      <c r="AE9" s="185"/>
    </row>
    <row r="10" spans="1:31" x14ac:dyDescent="0.2">
      <c r="A10" s="47"/>
      <c r="B10" s="48"/>
      <c r="C10" s="49"/>
      <c r="D10" s="50"/>
      <c r="E10" s="115"/>
      <c r="F10" s="116"/>
      <c r="G10" s="116"/>
      <c r="H10" s="116"/>
      <c r="I10" s="116"/>
      <c r="J10" s="116"/>
      <c r="K10" s="123"/>
      <c r="L10" s="126"/>
      <c r="M10" s="131"/>
      <c r="N10" s="115"/>
      <c r="O10" s="123"/>
      <c r="P10" s="115"/>
      <c r="Q10" s="116"/>
      <c r="R10" s="186"/>
      <c r="S10" s="123"/>
      <c r="T10" s="115"/>
      <c r="U10" s="116"/>
      <c r="V10" s="116"/>
      <c r="W10" s="123"/>
      <c r="X10" s="123"/>
      <c r="Y10" s="115"/>
      <c r="Z10" s="116"/>
      <c r="AA10" s="116"/>
      <c r="AB10" s="116"/>
      <c r="AC10" s="117"/>
      <c r="AD10" s="187">
        <f t="shared" ref="AD10:AD73" si="0">SUM(E10:AC10)+-O10+-M10</f>
        <v>0</v>
      </c>
      <c r="AE10" s="51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29"/>
      <c r="N11" s="118"/>
      <c r="O11" s="124"/>
      <c r="P11" s="118"/>
      <c r="Q11" s="114"/>
      <c r="R11" s="188"/>
      <c r="S11" s="124"/>
      <c r="T11" s="118"/>
      <c r="U11" s="114"/>
      <c r="V11" s="114"/>
      <c r="W11" s="124"/>
      <c r="X11" s="124"/>
      <c r="Y11" s="118"/>
      <c r="Z11" s="114"/>
      <c r="AA11" s="114"/>
      <c r="AB11" s="114"/>
      <c r="AC11" s="119"/>
      <c r="AD11" s="187">
        <f t="shared" si="0"/>
        <v>0</v>
      </c>
      <c r="AE11" s="51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29"/>
      <c r="N12" s="118"/>
      <c r="O12" s="124"/>
      <c r="P12" s="118"/>
      <c r="Q12" s="114"/>
      <c r="R12" s="189"/>
      <c r="S12" s="124"/>
      <c r="T12" s="118"/>
      <c r="U12" s="114"/>
      <c r="V12" s="114"/>
      <c r="W12" s="124"/>
      <c r="X12" s="124"/>
      <c r="Y12" s="118"/>
      <c r="Z12" s="114"/>
      <c r="AA12" s="114"/>
      <c r="AB12" s="114"/>
      <c r="AC12" s="119"/>
      <c r="AD12" s="187">
        <f t="shared" si="0"/>
        <v>0</v>
      </c>
      <c r="AE12" s="51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29"/>
      <c r="N13" s="118"/>
      <c r="O13" s="124"/>
      <c r="P13" s="118"/>
      <c r="Q13" s="114"/>
      <c r="R13" s="134"/>
      <c r="S13" s="124"/>
      <c r="T13" s="118"/>
      <c r="U13" s="114"/>
      <c r="V13" s="114"/>
      <c r="W13" s="124"/>
      <c r="X13" s="124"/>
      <c r="Y13" s="118"/>
      <c r="Z13" s="114"/>
      <c r="AA13" s="114"/>
      <c r="AB13" s="114"/>
      <c r="AC13" s="119"/>
      <c r="AD13" s="187">
        <f t="shared" si="0"/>
        <v>0</v>
      </c>
      <c r="AE13" s="51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29"/>
      <c r="N14" s="118"/>
      <c r="O14" s="124"/>
      <c r="P14" s="118"/>
      <c r="Q14" s="114"/>
      <c r="R14" s="124"/>
      <c r="S14" s="124"/>
      <c r="T14" s="118"/>
      <c r="U14" s="114"/>
      <c r="V14" s="114"/>
      <c r="W14" s="124"/>
      <c r="X14" s="124"/>
      <c r="Y14" s="118"/>
      <c r="Z14" s="114"/>
      <c r="AA14" s="114"/>
      <c r="AB14" s="114"/>
      <c r="AC14" s="119"/>
      <c r="AD14" s="187">
        <f t="shared" si="0"/>
        <v>0</v>
      </c>
      <c r="AE14" s="51"/>
    </row>
    <row r="15" spans="1:31" x14ac:dyDescent="0.2">
      <c r="A15" s="47"/>
      <c r="B15" s="48"/>
      <c r="C15" s="49"/>
      <c r="D15" s="50"/>
      <c r="E15" s="118"/>
      <c r="F15" s="114"/>
      <c r="G15" s="114"/>
      <c r="H15" s="114"/>
      <c r="I15" s="114"/>
      <c r="J15" s="114"/>
      <c r="K15" s="124"/>
      <c r="L15" s="127"/>
      <c r="M15" s="129"/>
      <c r="N15" s="118"/>
      <c r="O15" s="124"/>
      <c r="P15" s="118"/>
      <c r="Q15" s="114"/>
      <c r="R15" s="124"/>
      <c r="S15" s="124"/>
      <c r="T15" s="118"/>
      <c r="U15" s="114"/>
      <c r="V15" s="114"/>
      <c r="W15" s="124"/>
      <c r="X15" s="124"/>
      <c r="Y15" s="118"/>
      <c r="Z15" s="114"/>
      <c r="AA15" s="114"/>
      <c r="AB15" s="114"/>
      <c r="AC15" s="119"/>
      <c r="AD15" s="187">
        <f t="shared" si="0"/>
        <v>0</v>
      </c>
      <c r="AE15" s="51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29"/>
      <c r="N16" s="118"/>
      <c r="O16" s="124"/>
      <c r="P16" s="118"/>
      <c r="Q16" s="114"/>
      <c r="R16" s="124"/>
      <c r="S16" s="124"/>
      <c r="T16" s="118"/>
      <c r="U16" s="114"/>
      <c r="V16" s="114"/>
      <c r="W16" s="124"/>
      <c r="X16" s="124"/>
      <c r="Y16" s="118"/>
      <c r="Z16" s="114"/>
      <c r="AA16" s="114"/>
      <c r="AB16" s="114"/>
      <c r="AC16" s="119"/>
      <c r="AD16" s="187">
        <f t="shared" si="0"/>
        <v>0</v>
      </c>
      <c r="AE16" s="51"/>
    </row>
    <row r="17" spans="1:31" x14ac:dyDescent="0.2">
      <c r="A17" s="47"/>
      <c r="B17" s="48"/>
      <c r="C17" s="49"/>
      <c r="D17" s="50"/>
      <c r="E17" s="118"/>
      <c r="F17" s="114"/>
      <c r="G17" s="114"/>
      <c r="H17" s="114"/>
      <c r="I17" s="114"/>
      <c r="J17" s="114"/>
      <c r="K17" s="124"/>
      <c r="L17" s="127"/>
      <c r="M17" s="129"/>
      <c r="N17" s="118"/>
      <c r="O17" s="124"/>
      <c r="P17" s="118"/>
      <c r="Q17" s="114"/>
      <c r="R17" s="124"/>
      <c r="S17" s="124"/>
      <c r="T17" s="118"/>
      <c r="U17" s="114"/>
      <c r="V17" s="114"/>
      <c r="W17" s="124"/>
      <c r="X17" s="124"/>
      <c r="Y17" s="118"/>
      <c r="Z17" s="114"/>
      <c r="AA17" s="114"/>
      <c r="AB17" s="114"/>
      <c r="AC17" s="119"/>
      <c r="AD17" s="187">
        <f t="shared" si="0"/>
        <v>0</v>
      </c>
      <c r="AE17" s="51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187">
        <f t="shared" si="0"/>
        <v>0</v>
      </c>
      <c r="AE18" s="51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187">
        <f t="shared" si="0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187">
        <f t="shared" si="0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187">
        <f t="shared" si="0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187">
        <f t="shared" si="0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187">
        <f>SUM(E23:AC23)+-O23+-M23</f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187">
        <f t="shared" si="0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187">
        <f t="shared" si="0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187">
        <f t="shared" si="0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187">
        <f t="shared" si="0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187">
        <f t="shared" si="0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187">
        <f t="shared" si="0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187">
        <f t="shared" si="0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187">
        <f t="shared" si="0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187">
        <f t="shared" si="0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187">
        <f t="shared" si="0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187">
        <f t="shared" si="0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187">
        <f t="shared" si="0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187">
        <f t="shared" si="0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187">
        <f t="shared" si="0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187">
        <f t="shared" si="0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187">
        <f t="shared" si="0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187">
        <f t="shared" si="0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187">
        <f t="shared" si="0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187">
        <f t="shared" si="0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187">
        <f t="shared" si="0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187">
        <f t="shared" si="0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187">
        <f t="shared" si="0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187">
        <f t="shared" si="0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187">
        <f t="shared" si="0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187">
        <f t="shared" si="0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187">
        <f t="shared" si="0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187">
        <f t="shared" si="0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187">
        <f t="shared" si="0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187">
        <f t="shared" si="0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187">
        <f t="shared" si="0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187">
        <f t="shared" si="0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187">
        <f t="shared" si="0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187">
        <f t="shared" si="0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187">
        <f t="shared" si="0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187">
        <f t="shared" si="0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187">
        <f t="shared" si="0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187">
        <f t="shared" si="0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187">
        <f t="shared" si="0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187">
        <f t="shared" si="0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187">
        <f t="shared" si="0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187">
        <f t="shared" si="0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187">
        <f t="shared" si="0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187">
        <f t="shared" si="0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187">
        <f t="shared" si="0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187">
        <f t="shared" si="0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187">
        <f t="shared" si="0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187">
        <f t="shared" si="0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187">
        <f t="shared" si="0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187">
        <f t="shared" si="0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187">
        <f t="shared" si="0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187">
        <f t="shared" ref="AD74:AD137" si="1">SUM(E74:AC74)+-O74+-M74</f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187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187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187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187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187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187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187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187">
        <f t="shared" si="1"/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187">
        <f t="shared" si="1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187">
        <f t="shared" si="1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187">
        <f t="shared" si="1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187">
        <f t="shared" si="1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187">
        <f t="shared" si="1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187">
        <f t="shared" si="1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187">
        <f t="shared" si="1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187">
        <f t="shared" si="1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187">
        <f t="shared" si="1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187">
        <f t="shared" si="1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187">
        <f t="shared" si="1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187">
        <f t="shared" si="1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187">
        <f t="shared" si="1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187">
        <f t="shared" si="1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187">
        <f t="shared" si="1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187">
        <f t="shared" si="1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187">
        <f t="shared" si="1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187">
        <f t="shared" si="1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187">
        <f t="shared" si="1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187">
        <f t="shared" si="1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187">
        <f t="shared" si="1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187">
        <f t="shared" si="1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187">
        <f t="shared" si="1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187">
        <f t="shared" si="1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187">
        <f t="shared" si="1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187">
        <f t="shared" si="1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187">
        <f t="shared" si="1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187">
        <f t="shared" si="1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187">
        <f t="shared" si="1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187">
        <f t="shared" si="1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187">
        <f t="shared" si="1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187">
        <f t="shared" si="1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187">
        <f t="shared" si="1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187">
        <f t="shared" si="1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187">
        <f t="shared" si="1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187">
        <f t="shared" si="1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187">
        <f t="shared" si="1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187">
        <f t="shared" si="1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187">
        <f t="shared" si="1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187">
        <f t="shared" si="1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187">
        <f t="shared" si="1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187">
        <f t="shared" si="1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187">
        <f t="shared" si="1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187">
        <f t="shared" si="1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187">
        <f t="shared" si="1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187">
        <f t="shared" si="1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187">
        <f t="shared" si="1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187">
        <f t="shared" si="1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187">
        <f t="shared" si="1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187">
        <f t="shared" si="1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187">
        <f t="shared" si="1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187">
        <f t="shared" si="1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187">
        <f t="shared" si="1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187">
        <f t="shared" si="1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187">
        <f t="shared" si="1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187">
        <f t="shared" ref="AD138:AD201" si="2">SUM(E138:AC138)+-O138+-M138</f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187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187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187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187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187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187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187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187">
        <f t="shared" si="2"/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187">
        <f t="shared" si="2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187">
        <f t="shared" si="2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187">
        <f t="shared" si="2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187">
        <f t="shared" si="2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187">
        <f t="shared" si="2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187">
        <f t="shared" si="2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187">
        <f t="shared" si="2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187">
        <f t="shared" si="2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187">
        <f t="shared" si="2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187">
        <f t="shared" si="2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187">
        <f t="shared" si="2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187">
        <f t="shared" si="2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187">
        <f t="shared" si="2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187">
        <f t="shared" si="2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187">
        <f t="shared" si="2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187">
        <f t="shared" si="2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187">
        <f t="shared" si="2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187">
        <f t="shared" si="2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187">
        <f t="shared" si="2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187">
        <f t="shared" si="2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233">
        <f t="shared" si="2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233">
        <f t="shared" si="2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233">
        <f t="shared" si="2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233">
        <f t="shared" si="2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233">
        <f t="shared" si="2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233">
        <f t="shared" si="2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233">
        <f t="shared" si="2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233">
        <f t="shared" si="2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233">
        <f t="shared" si="2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233">
        <f t="shared" si="2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233">
        <f t="shared" si="2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233">
        <f t="shared" si="2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233">
        <f t="shared" si="2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233">
        <f t="shared" si="2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233">
        <f t="shared" si="2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233">
        <f t="shared" si="2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233">
        <f t="shared" si="2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233">
        <f t="shared" si="2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233">
        <f t="shared" si="2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233">
        <f t="shared" si="2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233">
        <f t="shared" si="2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233">
        <f t="shared" si="2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233">
        <f t="shared" si="2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233">
        <f t="shared" si="2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233">
        <f t="shared" si="2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233">
        <f t="shared" si="2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233">
        <f t="shared" si="2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233">
        <f t="shared" si="2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233">
        <f t="shared" si="2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233">
        <f t="shared" si="2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233">
        <f t="shared" si="2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233">
        <f t="shared" si="2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233">
        <f t="shared" si="2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233">
        <f t="shared" si="2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233">
        <f t="shared" si="2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233">
        <f t="shared" ref="AD202:AD265" si="3">SUM(E202:AC202)+-O202+-M202</f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233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233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233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233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233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233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233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233">
        <f t="shared" si="3"/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233">
        <f t="shared" si="3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233">
        <f t="shared" si="3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233">
        <f t="shared" si="3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233">
        <f t="shared" si="3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233">
        <f t="shared" si="3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233">
        <f t="shared" si="3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233">
        <f t="shared" si="3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233">
        <f t="shared" si="3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233">
        <f t="shared" si="3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233">
        <f t="shared" si="3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233">
        <f t="shared" si="3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233">
        <f t="shared" si="3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233">
        <f t="shared" si="3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233">
        <f t="shared" si="3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233">
        <f t="shared" si="3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233">
        <f t="shared" si="3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233">
        <f t="shared" si="3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233">
        <f t="shared" si="3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233">
        <f t="shared" si="3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233">
        <f t="shared" si="3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233">
        <f t="shared" si="3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233">
        <f t="shared" si="3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233">
        <f t="shared" si="3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233">
        <f t="shared" si="3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233">
        <f t="shared" si="3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233">
        <f t="shared" si="3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233">
        <f t="shared" si="3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233">
        <f t="shared" si="3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233">
        <f t="shared" si="3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233">
        <f t="shared" si="3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233">
        <f t="shared" si="3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233">
        <f t="shared" si="3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233">
        <f t="shared" si="3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233">
        <f t="shared" si="3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233">
        <f t="shared" si="3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233">
        <f t="shared" si="3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233">
        <f t="shared" si="3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233">
        <f t="shared" si="3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233">
        <f t="shared" si="3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233">
        <f t="shared" si="3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233">
        <f t="shared" si="3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233">
        <f t="shared" si="3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233">
        <f t="shared" si="3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233">
        <f t="shared" si="3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233">
        <f t="shared" si="3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233">
        <f t="shared" si="3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233">
        <f t="shared" si="3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233">
        <f t="shared" si="3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233">
        <f t="shared" si="3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233">
        <f t="shared" si="3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233">
        <f t="shared" si="3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233">
        <f t="shared" si="3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233">
        <f t="shared" si="3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233">
        <f t="shared" si="3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233">
        <f t="shared" si="3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233">
        <f t="shared" ref="AD266:AD267" si="4">SUM(E266:AC266)+-O266+-M266</f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233">
        <f t="shared" si="4"/>
        <v>0</v>
      </c>
      <c r="AE267" s="51"/>
    </row>
    <row r="268" spans="1:31" customFormat="1" ht="18.75" thickBot="1" x14ac:dyDescent="0.3">
      <c r="A268" s="217" t="s">
        <v>35</v>
      </c>
      <c r="B268" s="217" t="s">
        <v>35</v>
      </c>
      <c r="C268" s="218" t="s">
        <v>88</v>
      </c>
      <c r="D268" s="219" t="s">
        <v>35</v>
      </c>
      <c r="E268" s="220">
        <f t="shared" ref="E268:N268" si="5">SUM(E10:E267)</f>
        <v>0</v>
      </c>
      <c r="F268" s="221">
        <f t="shared" si="5"/>
        <v>0</v>
      </c>
      <c r="G268" s="221">
        <f t="shared" si="5"/>
        <v>0</v>
      </c>
      <c r="H268" s="221">
        <f t="shared" ref="H268:I268" si="6">SUM(H10:H267)</f>
        <v>0</v>
      </c>
      <c r="I268" s="221">
        <f t="shared" si="6"/>
        <v>0</v>
      </c>
      <c r="J268" s="221">
        <f t="shared" si="5"/>
        <v>0</v>
      </c>
      <c r="K268" s="222">
        <f t="shared" si="5"/>
        <v>0</v>
      </c>
      <c r="L268" s="223">
        <f t="shared" si="5"/>
        <v>0</v>
      </c>
      <c r="M268" s="222">
        <v>0</v>
      </c>
      <c r="N268" s="220">
        <f t="shared" si="5"/>
        <v>0</v>
      </c>
      <c r="O268" s="222">
        <v>0</v>
      </c>
      <c r="P268" s="223">
        <f t="shared" ref="P268:AD268" si="7">SUM(P10:P267)</f>
        <v>0</v>
      </c>
      <c r="Q268" s="222">
        <f t="shared" si="7"/>
        <v>0</v>
      </c>
      <c r="R268" s="222">
        <f t="shared" ref="R268" si="8">SUM(R10:R267)</f>
        <v>0</v>
      </c>
      <c r="S268" s="223">
        <f t="shared" si="7"/>
        <v>0</v>
      </c>
      <c r="T268" s="224">
        <f t="shared" si="7"/>
        <v>0</v>
      </c>
      <c r="U268" s="221">
        <f t="shared" si="7"/>
        <v>0</v>
      </c>
      <c r="V268" s="221">
        <f t="shared" si="7"/>
        <v>0</v>
      </c>
      <c r="W268" s="221">
        <f t="shared" ref="W268" si="9">SUM(W10:W267)</f>
        <v>0</v>
      </c>
      <c r="X268" s="222">
        <f t="shared" si="7"/>
        <v>0</v>
      </c>
      <c r="Y268" s="220">
        <f t="shared" si="7"/>
        <v>0</v>
      </c>
      <c r="Z268" s="220">
        <f>SUM(Z10:Z267)</f>
        <v>0</v>
      </c>
      <c r="AA268" s="220">
        <f t="shared" si="7"/>
        <v>0</v>
      </c>
      <c r="AB268" s="220">
        <f>SUM(AB10:AB267)</f>
        <v>0</v>
      </c>
      <c r="AC268" s="222">
        <f t="shared" si="7"/>
        <v>0</v>
      </c>
      <c r="AD268" s="225">
        <f t="shared" si="7"/>
        <v>0</v>
      </c>
      <c r="AE268" s="226" t="s">
        <v>89</v>
      </c>
    </row>
    <row r="269" spans="1:31" customFormat="1" ht="18.75" thickBot="1" x14ac:dyDescent="0.3">
      <c r="A269" s="217" t="s">
        <v>35</v>
      </c>
      <c r="B269" s="227" t="s">
        <v>35</v>
      </c>
      <c r="C269" s="228" t="s">
        <v>90</v>
      </c>
      <c r="D269" s="229" t="s">
        <v>35</v>
      </c>
      <c r="E269" s="230" t="str">
        <f>IMDIV(E268,$E$8)</f>
        <v>0</v>
      </c>
      <c r="F269" s="230" t="str">
        <f>IMDIV(F268,$F$8)</f>
        <v>0</v>
      </c>
      <c r="G269" s="230" t="str">
        <f>IMDIV(G268,$G$8)</f>
        <v>0</v>
      </c>
      <c r="H269" s="230" t="str">
        <f>IMDIV(H268,$H$8)</f>
        <v>0</v>
      </c>
      <c r="I269" s="230" t="str">
        <f>IMDIV(I268,$I$8)</f>
        <v>0</v>
      </c>
      <c r="J269" s="230" t="str">
        <f>IMDIV(J268,$J$8)</f>
        <v>0</v>
      </c>
      <c r="K269" s="230" t="str">
        <f>IMDIV(K268,$K$8)</f>
        <v>0</v>
      </c>
      <c r="L269" s="230" t="str">
        <f>IMDIV(L268,$L$8)</f>
        <v>0</v>
      </c>
      <c r="M269" s="230">
        <f>SUM(M10:M267)</f>
        <v>0</v>
      </c>
      <c r="N269" s="230" t="str">
        <f>IMDIV(N268,$N$8)</f>
        <v>0</v>
      </c>
      <c r="O269" s="230">
        <f>SUM(O10:O267)</f>
        <v>0</v>
      </c>
      <c r="P269" s="230" t="str">
        <f>IMDIV(P268,$P$8)</f>
        <v>0</v>
      </c>
      <c r="Q269" s="230" t="str">
        <f>IMDIV(Q268,$Q$8)</f>
        <v>0</v>
      </c>
      <c r="R269" s="230" t="str">
        <f>IMDIV(R268,$R$8)</f>
        <v>0</v>
      </c>
      <c r="S269" s="230" t="str">
        <f>IMDIV(S268,$S$8)</f>
        <v>0</v>
      </c>
      <c r="T269" s="230" t="str">
        <f>IMDIV(T268,$T$8)</f>
        <v>0</v>
      </c>
      <c r="U269" s="230" t="str">
        <f>IMDIV(U268,$U$8)</f>
        <v>0</v>
      </c>
      <c r="V269" s="230" t="str">
        <f>IMDIV(V268,$V$8)</f>
        <v>0</v>
      </c>
      <c r="W269" s="230" t="str">
        <f>IMDIV(W268,W$8)</f>
        <v>0</v>
      </c>
      <c r="X269" s="230" t="str">
        <f>IMDIV(X268,$X$8)</f>
        <v>0</v>
      </c>
      <c r="Y269" s="230" t="str">
        <f>IMDIV(Y268,$Y$8)</f>
        <v>0</v>
      </c>
      <c r="Z269" s="230" t="e">
        <f>IMDIV(Z268,$Z$8)</f>
        <v>#NUM!</v>
      </c>
      <c r="AA269" s="230" t="str">
        <f>IMDIV(AA268,$AA$8)</f>
        <v>0</v>
      </c>
      <c r="AB269" s="230" t="str">
        <f>IMDIV(AB268,$AB$8)</f>
        <v>0</v>
      </c>
      <c r="AC269" s="230" t="str">
        <f>IMDIV(AC268,$AC$8)</f>
        <v>0</v>
      </c>
      <c r="AD269" s="231" t="s">
        <v>89</v>
      </c>
      <c r="AE269" s="232">
        <f>SUM(AE10:AE267)</f>
        <v>0</v>
      </c>
    </row>
    <row r="272" spans="1:31" x14ac:dyDescent="0.2">
      <c r="A272" s="323" t="s">
        <v>91</v>
      </c>
      <c r="B272" s="323"/>
    </row>
    <row r="276" spans="26:26" x14ac:dyDescent="0.2">
      <c r="Z276" s="59">
        <v>2</v>
      </c>
    </row>
  </sheetData>
  <mergeCells count="14">
    <mergeCell ref="A272:B272"/>
    <mergeCell ref="A1:AE1"/>
    <mergeCell ref="A2:AE2"/>
    <mergeCell ref="A3:C3"/>
    <mergeCell ref="D3:AC3"/>
    <mergeCell ref="E4:K5"/>
    <mergeCell ref="L4:M5"/>
    <mergeCell ref="N4:O5"/>
    <mergeCell ref="P4:S4"/>
    <mergeCell ref="T4:X4"/>
    <mergeCell ref="Y4:AC4"/>
    <mergeCell ref="AD4:AD9"/>
    <mergeCell ref="P5:S5"/>
    <mergeCell ref="T5:X5"/>
  </mergeCells>
  <pageMargins left="0.7" right="0.7" top="0.75" bottom="0.75" header="0.51180555555555551" footer="0.51180555555555551"/>
  <pageSetup paperSize="9" scale="47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272"/>
  <sheetViews>
    <sheetView showGridLines="0" zoomScale="70" zoomScaleNormal="70" workbookViewId="0">
      <pane ySplit="9" topLeftCell="A238" activePane="bottomLeft" state="frozen"/>
      <selection pane="bottomLeft" activeCell="O253" sqref="O253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8" width="8.28515625" style="59" customWidth="1"/>
    <col min="9" max="9" width="10.5703125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7.14062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324" t="s">
        <v>60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</row>
    <row r="2" spans="1:31" x14ac:dyDescent="0.2">
      <c r="A2" s="325" t="s">
        <v>61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</row>
    <row r="3" spans="1:31" ht="13.5" thickBot="1" x14ac:dyDescent="0.25">
      <c r="A3" s="326" t="s">
        <v>62</v>
      </c>
      <c r="B3" s="326"/>
      <c r="C3" s="326"/>
      <c r="D3" s="327" t="s">
        <v>136</v>
      </c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</row>
    <row r="4" spans="1:31" ht="13.5" thickBot="1" x14ac:dyDescent="0.25">
      <c r="A4" s="234"/>
      <c r="B4" s="235"/>
      <c r="C4" s="236"/>
      <c r="D4" s="237"/>
      <c r="E4" s="328" t="s">
        <v>20</v>
      </c>
      <c r="F4" s="329"/>
      <c r="G4" s="329"/>
      <c r="H4" s="329"/>
      <c r="I4" s="329"/>
      <c r="J4" s="329"/>
      <c r="K4" s="330"/>
      <c r="L4" s="334" t="s">
        <v>53</v>
      </c>
      <c r="M4" s="335"/>
      <c r="N4" s="334" t="s">
        <v>63</v>
      </c>
      <c r="O4" s="335"/>
      <c r="P4" s="338" t="s">
        <v>64</v>
      </c>
      <c r="Q4" s="339"/>
      <c r="R4" s="339"/>
      <c r="S4" s="340"/>
      <c r="T4" s="338" t="s">
        <v>64</v>
      </c>
      <c r="U4" s="339"/>
      <c r="V4" s="339"/>
      <c r="W4" s="339"/>
      <c r="X4" s="340"/>
      <c r="Y4" s="341" t="s">
        <v>65</v>
      </c>
      <c r="Z4" s="342"/>
      <c r="AA4" s="342"/>
      <c r="AB4" s="342"/>
      <c r="AC4" s="343"/>
      <c r="AD4" s="350" t="s">
        <v>32</v>
      </c>
      <c r="AE4" s="275"/>
    </row>
    <row r="5" spans="1:31" ht="13.5" thickBot="1" x14ac:dyDescent="0.25">
      <c r="A5" s="238"/>
      <c r="B5" s="239"/>
      <c r="C5" s="240" t="s">
        <v>66</v>
      </c>
      <c r="D5" s="241"/>
      <c r="E5" s="331"/>
      <c r="F5" s="332"/>
      <c r="G5" s="332"/>
      <c r="H5" s="332"/>
      <c r="I5" s="332"/>
      <c r="J5" s="332"/>
      <c r="K5" s="333"/>
      <c r="L5" s="336"/>
      <c r="M5" s="337"/>
      <c r="N5" s="336"/>
      <c r="O5" s="337"/>
      <c r="P5" s="347" t="s">
        <v>67</v>
      </c>
      <c r="Q5" s="348"/>
      <c r="R5" s="348"/>
      <c r="S5" s="349"/>
      <c r="T5" s="347" t="s">
        <v>68</v>
      </c>
      <c r="U5" s="348"/>
      <c r="V5" s="348"/>
      <c r="W5" s="348"/>
      <c r="X5" s="349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51"/>
      <c r="AE5" s="276"/>
    </row>
    <row r="6" spans="1:31" x14ac:dyDescent="0.2">
      <c r="A6" s="238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51"/>
      <c r="AE6" s="277" t="s">
        <v>80</v>
      </c>
    </row>
    <row r="7" spans="1:31" ht="13.5" thickBot="1" x14ac:dyDescent="0.25">
      <c r="A7" s="238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51"/>
      <c r="AE7" s="277" t="s">
        <v>85</v>
      </c>
    </row>
    <row r="8" spans="1:31" ht="13.5" thickBot="1" x14ac:dyDescent="0.25">
      <c r="A8" s="238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200</v>
      </c>
      <c r="Q8" s="263">
        <f>Pob!M19</f>
        <v>140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110</v>
      </c>
      <c r="Z8" s="183" t="s">
        <v>143</v>
      </c>
      <c r="AA8" s="278">
        <f>Pob!M38</f>
        <v>3</v>
      </c>
      <c r="AB8" s="266">
        <f>Pob!M39</f>
        <v>40</v>
      </c>
      <c r="AC8" s="266">
        <f>Pob!M40</f>
        <v>20</v>
      </c>
      <c r="AD8" s="351"/>
      <c r="AE8" s="277" t="s">
        <v>87</v>
      </c>
    </row>
    <row r="9" spans="1:31" ht="13.5" thickBot="1" x14ac:dyDescent="0.25">
      <c r="A9" s="267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155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9"/>
      <c r="AA9" s="273"/>
      <c r="AB9" s="274"/>
      <c r="AC9" s="274"/>
      <c r="AD9" s="352"/>
      <c r="AE9" s="280"/>
    </row>
    <row r="10" spans="1:31" x14ac:dyDescent="0.2">
      <c r="A10" s="47"/>
      <c r="B10" s="48"/>
      <c r="C10" s="49"/>
      <c r="D10" s="50"/>
      <c r="E10" s="115"/>
      <c r="F10" s="116"/>
      <c r="G10" s="116"/>
      <c r="H10" s="116"/>
      <c r="I10" s="116"/>
      <c r="J10" s="116"/>
      <c r="K10" s="123"/>
      <c r="L10" s="126"/>
      <c r="M10" s="131"/>
      <c r="N10" s="115"/>
      <c r="O10" s="123"/>
      <c r="P10" s="118"/>
      <c r="Q10" s="114"/>
      <c r="R10" s="124"/>
      <c r="S10" s="124"/>
      <c r="T10" s="118"/>
      <c r="U10" s="114"/>
      <c r="V10" s="114"/>
      <c r="W10" s="124"/>
      <c r="X10" s="124"/>
      <c r="Y10" s="136"/>
      <c r="Z10" s="205"/>
      <c r="AA10" s="137"/>
      <c r="AB10" s="116"/>
      <c r="AC10" s="117"/>
      <c r="AD10" s="233">
        <f t="shared" ref="AD10:AD73" si="0">SUM(E10:AC10)+-O10+-M10</f>
        <v>0</v>
      </c>
      <c r="AE10" s="51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29"/>
      <c r="N11" s="118"/>
      <c r="O11" s="124"/>
      <c r="P11" s="118"/>
      <c r="Q11" s="114"/>
      <c r="R11" s="124"/>
      <c r="S11" s="124"/>
      <c r="T11" s="118"/>
      <c r="U11" s="114"/>
      <c r="V11" s="114"/>
      <c r="W11" s="124"/>
      <c r="X11" s="124"/>
      <c r="Y11" s="118"/>
      <c r="Z11" s="114"/>
      <c r="AA11" s="114"/>
      <c r="AB11" s="114"/>
      <c r="AC11" s="119"/>
      <c r="AD11" s="233">
        <f t="shared" si="0"/>
        <v>0</v>
      </c>
      <c r="AE11" s="51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29"/>
      <c r="N12" s="118"/>
      <c r="O12" s="124"/>
      <c r="P12" s="118"/>
      <c r="Q12" s="114"/>
      <c r="R12" s="124"/>
      <c r="S12" s="124"/>
      <c r="T12" s="118"/>
      <c r="U12" s="114"/>
      <c r="V12" s="114"/>
      <c r="W12" s="124"/>
      <c r="X12" s="124"/>
      <c r="Y12" s="118"/>
      <c r="Z12" s="114"/>
      <c r="AA12" s="114"/>
      <c r="AB12" s="114"/>
      <c r="AC12" s="119"/>
      <c r="AD12" s="233">
        <f t="shared" si="0"/>
        <v>0</v>
      </c>
      <c r="AE12" s="51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29"/>
      <c r="N13" s="118"/>
      <c r="O13" s="124"/>
      <c r="P13" s="118"/>
      <c r="Q13" s="114"/>
      <c r="R13" s="124"/>
      <c r="S13" s="124"/>
      <c r="T13" s="118"/>
      <c r="U13" s="114"/>
      <c r="V13" s="114"/>
      <c r="W13" s="124"/>
      <c r="X13" s="124"/>
      <c r="Y13" s="118"/>
      <c r="Z13" s="114"/>
      <c r="AA13" s="114"/>
      <c r="AB13" s="114"/>
      <c r="AC13" s="119"/>
      <c r="AD13" s="233">
        <f t="shared" si="0"/>
        <v>0</v>
      </c>
      <c r="AE13" s="51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29"/>
      <c r="N14" s="118"/>
      <c r="O14" s="124"/>
      <c r="P14" s="118"/>
      <c r="Q14" s="114"/>
      <c r="R14" s="124"/>
      <c r="S14" s="124"/>
      <c r="T14" s="118"/>
      <c r="U14" s="114"/>
      <c r="V14" s="114"/>
      <c r="W14" s="124"/>
      <c r="X14" s="124"/>
      <c r="Y14" s="118"/>
      <c r="Z14" s="114"/>
      <c r="AA14" s="114"/>
      <c r="AB14" s="114"/>
      <c r="AC14" s="119"/>
      <c r="AD14" s="233">
        <f t="shared" si="0"/>
        <v>0</v>
      </c>
      <c r="AE14" s="51"/>
    </row>
    <row r="15" spans="1:31" x14ac:dyDescent="0.2">
      <c r="A15" s="47"/>
      <c r="B15" s="48"/>
      <c r="C15" s="49"/>
      <c r="D15" s="50"/>
      <c r="E15" s="118"/>
      <c r="F15" s="114"/>
      <c r="G15" s="114"/>
      <c r="H15" s="114"/>
      <c r="I15" s="114"/>
      <c r="J15" s="114"/>
      <c r="K15" s="124"/>
      <c r="L15" s="127"/>
      <c r="M15" s="129"/>
      <c r="N15" s="118"/>
      <c r="O15" s="124"/>
      <c r="P15" s="118"/>
      <c r="Q15" s="114"/>
      <c r="R15" s="124"/>
      <c r="S15" s="124"/>
      <c r="T15" s="118"/>
      <c r="U15" s="114"/>
      <c r="V15" s="114"/>
      <c r="W15" s="124"/>
      <c r="X15" s="124"/>
      <c r="Y15" s="118"/>
      <c r="Z15" s="114"/>
      <c r="AA15" s="114"/>
      <c r="AB15" s="114"/>
      <c r="AC15" s="119"/>
      <c r="AD15" s="233">
        <f t="shared" si="0"/>
        <v>0</v>
      </c>
      <c r="AE15" s="51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29"/>
      <c r="N16" s="118"/>
      <c r="O16" s="124"/>
      <c r="P16" s="118"/>
      <c r="Q16" s="114"/>
      <c r="R16" s="124"/>
      <c r="S16" s="124"/>
      <c r="T16" s="118"/>
      <c r="U16" s="114"/>
      <c r="V16" s="114"/>
      <c r="W16" s="124"/>
      <c r="X16" s="124"/>
      <c r="Y16" s="118"/>
      <c r="Z16" s="114"/>
      <c r="AA16" s="114"/>
      <c r="AB16" s="114"/>
      <c r="AC16" s="119"/>
      <c r="AD16" s="233">
        <f t="shared" si="0"/>
        <v>0</v>
      </c>
      <c r="AE16" s="51"/>
    </row>
    <row r="17" spans="1:31" x14ac:dyDescent="0.2">
      <c r="A17" s="47"/>
      <c r="B17" s="48"/>
      <c r="C17" s="49"/>
      <c r="D17" s="50"/>
      <c r="E17" s="118"/>
      <c r="F17" s="114"/>
      <c r="G17" s="114"/>
      <c r="H17" s="114"/>
      <c r="I17" s="114"/>
      <c r="J17" s="114"/>
      <c r="K17" s="124"/>
      <c r="L17" s="127"/>
      <c r="M17" s="129"/>
      <c r="N17" s="118"/>
      <c r="O17" s="124"/>
      <c r="P17" s="118"/>
      <c r="Q17" s="114"/>
      <c r="R17" s="124"/>
      <c r="S17" s="124"/>
      <c r="T17" s="118"/>
      <c r="U17" s="114"/>
      <c r="V17" s="114"/>
      <c r="W17" s="124"/>
      <c r="X17" s="124"/>
      <c r="Y17" s="118"/>
      <c r="Z17" s="114"/>
      <c r="AA17" s="114"/>
      <c r="AB17" s="114"/>
      <c r="AC17" s="119"/>
      <c r="AD17" s="233">
        <f t="shared" si="0"/>
        <v>0</v>
      </c>
      <c r="AE17" s="51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233">
        <f t="shared" si="0"/>
        <v>0</v>
      </c>
      <c r="AE18" s="51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233">
        <f t="shared" si="0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233">
        <f t="shared" si="0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233">
        <f t="shared" si="0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233">
        <f t="shared" si="0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233">
        <f t="shared" si="0"/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233">
        <f t="shared" si="0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233">
        <f t="shared" si="0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233">
        <f t="shared" si="0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233">
        <f t="shared" si="0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233">
        <f t="shared" si="0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233">
        <f t="shared" si="0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233">
        <f t="shared" si="0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233">
        <f t="shared" si="0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233">
        <f t="shared" si="0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233">
        <f t="shared" si="0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233">
        <f t="shared" si="0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233">
        <f t="shared" si="0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233">
        <f t="shared" si="0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233">
        <f t="shared" si="0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233">
        <f t="shared" si="0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233">
        <f t="shared" si="0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233">
        <f t="shared" si="0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233">
        <f t="shared" si="0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233">
        <f t="shared" si="0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233">
        <f t="shared" si="0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233">
        <f t="shared" si="0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233">
        <f t="shared" si="0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233">
        <f t="shared" si="0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233">
        <f t="shared" si="0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233">
        <f t="shared" si="0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233">
        <f t="shared" si="0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233">
        <f t="shared" si="0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233">
        <f t="shared" si="0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233">
        <f t="shared" si="0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233">
        <f t="shared" si="0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233">
        <f t="shared" si="0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233">
        <f t="shared" si="0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233">
        <f t="shared" si="0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233">
        <f t="shared" si="0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233">
        <f t="shared" si="0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233">
        <f t="shared" si="0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233">
        <f t="shared" si="0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233">
        <f t="shared" si="0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233">
        <f t="shared" si="0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233">
        <f t="shared" si="0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233">
        <f t="shared" si="0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233">
        <f t="shared" si="0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233">
        <f t="shared" si="0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233">
        <f t="shared" si="0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233">
        <f t="shared" si="0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233">
        <f t="shared" si="0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233">
        <f t="shared" si="0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233">
        <f t="shared" si="0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233">
        <f t="shared" si="0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233">
        <f t="shared" si="0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233">
        <f t="shared" ref="AD74:AD137" si="1">SUM(E74:AC74)+-O74+-M74</f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233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233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233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233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233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233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233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233">
        <f t="shared" si="1"/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233">
        <f t="shared" si="1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233">
        <f t="shared" si="1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233">
        <f t="shared" si="1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233">
        <f t="shared" si="1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233">
        <f t="shared" si="1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233">
        <f t="shared" si="1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233">
        <f t="shared" si="1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233">
        <f t="shared" si="1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233">
        <f t="shared" si="1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233">
        <f t="shared" si="1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233">
        <f t="shared" si="1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233">
        <f t="shared" si="1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233">
        <f t="shared" si="1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233">
        <f t="shared" si="1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233">
        <f t="shared" si="1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233">
        <f t="shared" si="1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233">
        <f t="shared" si="1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233">
        <f t="shared" si="1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233">
        <f t="shared" si="1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233">
        <f t="shared" si="1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233">
        <f t="shared" si="1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233">
        <f t="shared" si="1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233">
        <f t="shared" si="1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233">
        <f t="shared" si="1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233">
        <f t="shared" si="1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233">
        <f t="shared" si="1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233">
        <f t="shared" si="1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233">
        <f t="shared" si="1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233">
        <f t="shared" si="1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233">
        <f t="shared" si="1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233">
        <f t="shared" si="1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233">
        <f t="shared" si="1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233">
        <f t="shared" si="1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233">
        <f t="shared" si="1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233">
        <f t="shared" si="1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233">
        <f t="shared" si="1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233">
        <f t="shared" si="1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233">
        <f t="shared" si="1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233">
        <f t="shared" si="1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233">
        <f t="shared" si="1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233">
        <f t="shared" si="1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233">
        <f t="shared" si="1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233">
        <f t="shared" si="1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233">
        <f t="shared" si="1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233">
        <f t="shared" si="1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233">
        <f t="shared" si="1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233">
        <f t="shared" si="1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233">
        <f t="shared" si="1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233">
        <f t="shared" si="1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233">
        <f t="shared" si="1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233">
        <f t="shared" si="1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233">
        <f t="shared" si="1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233">
        <f t="shared" si="1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233">
        <f t="shared" si="1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233">
        <f t="shared" si="1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233">
        <f t="shared" ref="AD138:AD201" si="2">SUM(E138:AC138)+-O138+-M138</f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233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233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233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233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233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233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233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233">
        <f t="shared" si="2"/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233">
        <f t="shared" si="2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233">
        <f t="shared" si="2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233">
        <f t="shared" si="2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233">
        <f t="shared" si="2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233">
        <f t="shared" si="2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233">
        <f t="shared" si="2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233">
        <f t="shared" si="2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233">
        <f t="shared" si="2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233">
        <f t="shared" si="2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233">
        <f t="shared" si="2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233">
        <f t="shared" si="2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233">
        <f t="shared" si="2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233">
        <f t="shared" si="2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233">
        <f t="shared" si="2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233">
        <f t="shared" si="2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233">
        <f t="shared" si="2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233">
        <f t="shared" si="2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233">
        <f t="shared" si="2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233">
        <f t="shared" si="2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233">
        <f t="shared" si="2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233">
        <f t="shared" si="2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233">
        <f t="shared" si="2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233">
        <f t="shared" si="2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233">
        <f t="shared" si="2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233">
        <f t="shared" si="2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233">
        <f t="shared" si="2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233">
        <f t="shared" si="2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233">
        <f t="shared" si="2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233">
        <f t="shared" si="2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233">
        <f t="shared" si="2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233">
        <f t="shared" si="2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233">
        <f t="shared" si="2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233">
        <f t="shared" si="2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233">
        <f t="shared" si="2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233">
        <f t="shared" si="2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233">
        <f t="shared" si="2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233">
        <f t="shared" si="2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233">
        <f t="shared" si="2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233">
        <f t="shared" si="2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233">
        <f t="shared" si="2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233">
        <f t="shared" si="2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233">
        <f t="shared" si="2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233">
        <f t="shared" si="2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233">
        <f t="shared" si="2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233">
        <f t="shared" si="2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233">
        <f t="shared" si="2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233">
        <f t="shared" si="2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233">
        <f t="shared" si="2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233">
        <f t="shared" si="2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233">
        <f t="shared" si="2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233">
        <f t="shared" si="2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233">
        <f t="shared" si="2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233">
        <f t="shared" si="2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233">
        <f t="shared" si="2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233">
        <f t="shared" si="2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233">
        <f t="shared" ref="AD202:AD265" si="3">SUM(E202:AC202)+-O202+-M202</f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233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233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233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233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233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233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233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233">
        <f t="shared" si="3"/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233">
        <f t="shared" si="3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233">
        <f t="shared" si="3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233">
        <f t="shared" si="3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233">
        <f t="shared" si="3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233">
        <f t="shared" si="3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233">
        <f t="shared" si="3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233">
        <f t="shared" si="3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233">
        <f t="shared" si="3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233">
        <f t="shared" si="3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233">
        <f t="shared" si="3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233">
        <f t="shared" si="3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233">
        <f t="shared" si="3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233">
        <f t="shared" si="3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233">
        <f t="shared" si="3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233">
        <f t="shared" si="3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233">
        <f t="shared" si="3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233">
        <f t="shared" si="3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233">
        <f t="shared" si="3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233">
        <f t="shared" si="3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233">
        <f t="shared" si="3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233">
        <f t="shared" si="3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233">
        <f t="shared" si="3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233">
        <f t="shared" si="3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233">
        <f t="shared" si="3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233">
        <f t="shared" si="3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233">
        <f t="shared" si="3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233">
        <f t="shared" si="3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233">
        <f t="shared" si="3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233">
        <f t="shared" si="3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233">
        <f t="shared" si="3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233">
        <f t="shared" si="3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233">
        <f t="shared" si="3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233">
        <f t="shared" si="3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233">
        <f t="shared" si="3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233">
        <f t="shared" si="3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233">
        <f t="shared" si="3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233">
        <f t="shared" si="3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233">
        <f t="shared" si="3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233">
        <f t="shared" si="3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233">
        <f t="shared" si="3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233">
        <f t="shared" si="3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233">
        <f t="shared" si="3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233">
        <f t="shared" si="3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233">
        <f t="shared" si="3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233">
        <f t="shared" si="3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233">
        <f t="shared" si="3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233">
        <f t="shared" si="3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233">
        <f t="shared" si="3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233">
        <f t="shared" si="3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233">
        <f t="shared" si="3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233">
        <f t="shared" si="3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233">
        <f t="shared" si="3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233">
        <f t="shared" si="3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233">
        <f t="shared" si="3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233">
        <f t="shared" si="3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233">
        <f t="shared" ref="AD266:AD267" si="4">SUM(E266:AC266)+-O266+-M266</f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233">
        <f t="shared" si="4"/>
        <v>0</v>
      </c>
      <c r="AE267" s="51"/>
    </row>
    <row r="268" spans="1:31" customFormat="1" ht="18.75" thickBot="1" x14ac:dyDescent="0.3">
      <c r="A268" s="217" t="s">
        <v>35</v>
      </c>
      <c r="B268" s="217" t="s">
        <v>35</v>
      </c>
      <c r="C268" s="218" t="s">
        <v>88</v>
      </c>
      <c r="D268" s="219" t="s">
        <v>35</v>
      </c>
      <c r="E268" s="220">
        <f t="shared" ref="E268:N268" si="5">SUM(E10:E267)</f>
        <v>0</v>
      </c>
      <c r="F268" s="221">
        <f t="shared" si="5"/>
        <v>0</v>
      </c>
      <c r="G268" s="221">
        <f t="shared" si="5"/>
        <v>0</v>
      </c>
      <c r="H268" s="221">
        <f t="shared" si="5"/>
        <v>0</v>
      </c>
      <c r="I268" s="221">
        <f t="shared" si="5"/>
        <v>0</v>
      </c>
      <c r="J268" s="221">
        <f t="shared" si="5"/>
        <v>0</v>
      </c>
      <c r="K268" s="222">
        <f t="shared" si="5"/>
        <v>0</v>
      </c>
      <c r="L268" s="223">
        <f t="shared" si="5"/>
        <v>0</v>
      </c>
      <c r="M268" s="222">
        <v>0</v>
      </c>
      <c r="N268" s="220">
        <f t="shared" si="5"/>
        <v>0</v>
      </c>
      <c r="O268" s="222">
        <v>0</v>
      </c>
      <c r="P268" s="223">
        <f t="shared" ref="P268:AD268" si="6">SUM(P10:P267)</f>
        <v>0</v>
      </c>
      <c r="Q268" s="222">
        <f t="shared" si="6"/>
        <v>0</v>
      </c>
      <c r="R268" s="222">
        <f t="shared" si="6"/>
        <v>0</v>
      </c>
      <c r="S268" s="223">
        <f t="shared" si="6"/>
        <v>0</v>
      </c>
      <c r="T268" s="224">
        <f t="shared" si="6"/>
        <v>0</v>
      </c>
      <c r="U268" s="221">
        <f t="shared" si="6"/>
        <v>0</v>
      </c>
      <c r="V268" s="221">
        <f t="shared" si="6"/>
        <v>0</v>
      </c>
      <c r="W268" s="221">
        <f t="shared" si="6"/>
        <v>0</v>
      </c>
      <c r="X268" s="222">
        <f t="shared" si="6"/>
        <v>0</v>
      </c>
      <c r="Y268" s="220">
        <f t="shared" si="6"/>
        <v>0</v>
      </c>
      <c r="Z268" s="220">
        <f>SUM(Z10:Z267)</f>
        <v>0</v>
      </c>
      <c r="AA268" s="220">
        <f t="shared" si="6"/>
        <v>0</v>
      </c>
      <c r="AB268" s="220">
        <f>SUM(AB10:AB267)</f>
        <v>0</v>
      </c>
      <c r="AC268" s="222">
        <f t="shared" si="6"/>
        <v>0</v>
      </c>
      <c r="AD268" s="225">
        <f t="shared" si="6"/>
        <v>0</v>
      </c>
      <c r="AE268" s="226" t="s">
        <v>89</v>
      </c>
    </row>
    <row r="269" spans="1:31" customFormat="1" ht="18.75" thickBot="1" x14ac:dyDescent="0.3">
      <c r="A269" s="217" t="s">
        <v>35</v>
      </c>
      <c r="B269" s="227" t="s">
        <v>35</v>
      </c>
      <c r="C269" s="228" t="s">
        <v>90</v>
      </c>
      <c r="D269" s="229" t="s">
        <v>35</v>
      </c>
      <c r="E269" s="230" t="str">
        <f>IMDIV(E268,$E$8)</f>
        <v>0</v>
      </c>
      <c r="F269" s="230" t="str">
        <f>IMDIV(F268,$F$8)</f>
        <v>0</v>
      </c>
      <c r="G269" s="230" t="str">
        <f>IMDIV(G268,$G$8)</f>
        <v>0</v>
      </c>
      <c r="H269" s="230" t="str">
        <f>IMDIV(H268,$H$8)</f>
        <v>0</v>
      </c>
      <c r="I269" s="230" t="str">
        <f>IMDIV(I268,$I$8)</f>
        <v>0</v>
      </c>
      <c r="J269" s="230" t="str">
        <f>IMDIV(J268,$J$8)</f>
        <v>0</v>
      </c>
      <c r="K269" s="230" t="str">
        <f>IMDIV(K268,$K$8)</f>
        <v>0</v>
      </c>
      <c r="L269" s="230" t="str">
        <f>IMDIV(L268,$L$8)</f>
        <v>0</v>
      </c>
      <c r="M269" s="230">
        <f>SUM(M10:M267)</f>
        <v>0</v>
      </c>
      <c r="N269" s="230" t="str">
        <f>IMDIV(N268,$N$8)</f>
        <v>0</v>
      </c>
      <c r="O269" s="230">
        <f>SUM(O10:O267)</f>
        <v>0</v>
      </c>
      <c r="P269" s="230" t="str">
        <f>IMDIV(P268,$P$8)</f>
        <v>0</v>
      </c>
      <c r="Q269" s="230" t="str">
        <f>IMDIV(Q268,$Q$8)</f>
        <v>0</v>
      </c>
      <c r="R269" s="230" t="str">
        <f>IMDIV(R268,$R$8)</f>
        <v>0</v>
      </c>
      <c r="S269" s="230" t="str">
        <f>IMDIV(S268,$S$8)</f>
        <v>0</v>
      </c>
      <c r="T269" s="230" t="str">
        <f>IMDIV(T268,$T$8)</f>
        <v>0</v>
      </c>
      <c r="U269" s="230" t="str">
        <f>IMDIV(U268,$U$8)</f>
        <v>0</v>
      </c>
      <c r="V269" s="230" t="str">
        <f>IMDIV(V268,$V$8)</f>
        <v>0</v>
      </c>
      <c r="W269" s="230" t="str">
        <f>IMDIV(W268,W$8)</f>
        <v>0</v>
      </c>
      <c r="X269" s="230" t="str">
        <f>IMDIV(X268,$X$8)</f>
        <v>0</v>
      </c>
      <c r="Y269" s="230" t="str">
        <f>IMDIV(Y268,$Y$8)</f>
        <v>0</v>
      </c>
      <c r="Z269" s="230" t="e">
        <f>IMDIV(Z268,$Z$8)</f>
        <v>#NUM!</v>
      </c>
      <c r="AA269" s="230" t="str">
        <f>IMDIV(AA268,$AA$8)</f>
        <v>0</v>
      </c>
      <c r="AB269" s="230" t="str">
        <f>IMDIV(AB268,$AB$8)</f>
        <v>0</v>
      </c>
      <c r="AC269" s="230" t="str">
        <f>IMDIV(AC268,$AC$8)</f>
        <v>0</v>
      </c>
      <c r="AD269" s="231" t="s">
        <v>89</v>
      </c>
      <c r="AE269" s="232">
        <f>SUM(AE10:AE267)</f>
        <v>0</v>
      </c>
    </row>
    <row r="272" spans="1:31" x14ac:dyDescent="0.2">
      <c r="A272" s="323" t="s">
        <v>91</v>
      </c>
      <c r="B272" s="323"/>
    </row>
  </sheetData>
  <sheetProtection selectLockedCells="1"/>
  <mergeCells count="14">
    <mergeCell ref="A272:B272"/>
    <mergeCell ref="A3:C3"/>
    <mergeCell ref="L4:M5"/>
    <mergeCell ref="A1:AE1"/>
    <mergeCell ref="A2:AE2"/>
    <mergeCell ref="AD4:AD9"/>
    <mergeCell ref="P5:S5"/>
    <mergeCell ref="T5:X5"/>
    <mergeCell ref="D3:AC3"/>
    <mergeCell ref="E4:K5"/>
    <mergeCell ref="N4:O5"/>
    <mergeCell ref="P4:S4"/>
    <mergeCell ref="T4:X4"/>
    <mergeCell ref="Y4:AC4"/>
  </mergeCells>
  <pageMargins left="0.7" right="0.7" top="0.75" bottom="0.75" header="0.51180555555555551" footer="0.51180555555555551"/>
  <pageSetup paperSize="9" scale="47" firstPageNumber="0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272"/>
  <sheetViews>
    <sheetView showGridLines="0" zoomScale="70" zoomScaleNormal="70" workbookViewId="0">
      <pane ySplit="9" topLeftCell="A221" activePane="bottomLeft" state="frozen"/>
      <selection pane="bottomLeft" activeCell="I9" sqref="I9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8" width="8.28515625" style="59" customWidth="1"/>
    <col min="9" max="9" width="10.28515625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6.570312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324" t="s">
        <v>60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</row>
    <row r="2" spans="1:31" x14ac:dyDescent="0.2">
      <c r="A2" s="325" t="s">
        <v>61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</row>
    <row r="3" spans="1:31" ht="13.5" thickBot="1" x14ac:dyDescent="0.25">
      <c r="A3" s="326" t="s">
        <v>62</v>
      </c>
      <c r="B3" s="326"/>
      <c r="C3" s="326"/>
      <c r="D3" s="327" t="s">
        <v>136</v>
      </c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</row>
    <row r="4" spans="1:31" ht="13.5" thickBot="1" x14ac:dyDescent="0.25">
      <c r="A4" s="234"/>
      <c r="B4" s="235"/>
      <c r="C4" s="236"/>
      <c r="D4" s="237"/>
      <c r="E4" s="328" t="s">
        <v>20</v>
      </c>
      <c r="F4" s="329"/>
      <c r="G4" s="329"/>
      <c r="H4" s="329"/>
      <c r="I4" s="329"/>
      <c r="J4" s="329"/>
      <c r="K4" s="330"/>
      <c r="L4" s="334" t="s">
        <v>53</v>
      </c>
      <c r="M4" s="335"/>
      <c r="N4" s="334" t="s">
        <v>63</v>
      </c>
      <c r="O4" s="335"/>
      <c r="P4" s="338" t="s">
        <v>64</v>
      </c>
      <c r="Q4" s="339"/>
      <c r="R4" s="339"/>
      <c r="S4" s="340"/>
      <c r="T4" s="338" t="s">
        <v>64</v>
      </c>
      <c r="U4" s="339"/>
      <c r="V4" s="339"/>
      <c r="W4" s="339"/>
      <c r="X4" s="340"/>
      <c r="Y4" s="341" t="s">
        <v>65</v>
      </c>
      <c r="Z4" s="342"/>
      <c r="AA4" s="342"/>
      <c r="AB4" s="342"/>
      <c r="AC4" s="343"/>
      <c r="AD4" s="350" t="s">
        <v>32</v>
      </c>
      <c r="AE4" s="275"/>
    </row>
    <row r="5" spans="1:31" ht="13.5" thickBot="1" x14ac:dyDescent="0.25">
      <c r="A5" s="238"/>
      <c r="B5" s="239"/>
      <c r="C5" s="240" t="s">
        <v>66</v>
      </c>
      <c r="D5" s="241"/>
      <c r="E5" s="331"/>
      <c r="F5" s="332"/>
      <c r="G5" s="332"/>
      <c r="H5" s="332"/>
      <c r="I5" s="332"/>
      <c r="J5" s="332"/>
      <c r="K5" s="333"/>
      <c r="L5" s="336"/>
      <c r="M5" s="337"/>
      <c r="N5" s="336"/>
      <c r="O5" s="337"/>
      <c r="P5" s="347" t="s">
        <v>67</v>
      </c>
      <c r="Q5" s="348"/>
      <c r="R5" s="348"/>
      <c r="S5" s="349"/>
      <c r="T5" s="347" t="s">
        <v>68</v>
      </c>
      <c r="U5" s="348"/>
      <c r="V5" s="348"/>
      <c r="W5" s="348"/>
      <c r="X5" s="349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51"/>
      <c r="AE5" s="276"/>
    </row>
    <row r="6" spans="1:31" x14ac:dyDescent="0.2">
      <c r="A6" s="238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51"/>
      <c r="AE6" s="277" t="s">
        <v>80</v>
      </c>
    </row>
    <row r="7" spans="1:31" ht="13.5" thickBot="1" x14ac:dyDescent="0.25">
      <c r="A7" s="238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51"/>
      <c r="AE7" s="277" t="s">
        <v>85</v>
      </c>
    </row>
    <row r="8" spans="1:31" ht="13.5" thickBot="1" x14ac:dyDescent="0.25">
      <c r="A8" s="238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200</v>
      </c>
      <c r="Q8" s="263">
        <f>Pob!M19</f>
        <v>140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110</v>
      </c>
      <c r="Z8" s="183" t="s">
        <v>143</v>
      </c>
      <c r="AA8" s="278">
        <f>Pob!M38</f>
        <v>3</v>
      </c>
      <c r="AB8" s="266">
        <f>Pob!M39</f>
        <v>40</v>
      </c>
      <c r="AC8" s="266">
        <f>Pob!M40</f>
        <v>20</v>
      </c>
      <c r="AD8" s="351"/>
      <c r="AE8" s="277" t="s">
        <v>87</v>
      </c>
    </row>
    <row r="9" spans="1:31" ht="13.5" thickBot="1" x14ac:dyDescent="0.25">
      <c r="A9" s="267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155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3"/>
      <c r="AA9" s="273"/>
      <c r="AB9" s="274"/>
      <c r="AC9" s="274"/>
      <c r="AD9" s="352"/>
      <c r="AE9" s="280"/>
    </row>
    <row r="10" spans="1:31" x14ac:dyDescent="0.2">
      <c r="A10" s="47"/>
      <c r="B10" s="48"/>
      <c r="C10" s="49"/>
      <c r="D10" s="50"/>
      <c r="E10" s="115"/>
      <c r="F10" s="116"/>
      <c r="G10" s="116"/>
      <c r="H10" s="116"/>
      <c r="I10" s="116"/>
      <c r="J10" s="116"/>
      <c r="K10" s="123"/>
      <c r="L10" s="126"/>
      <c r="M10" s="131"/>
      <c r="N10" s="115"/>
      <c r="O10" s="123"/>
      <c r="P10" s="115"/>
      <c r="Q10" s="116"/>
      <c r="R10" s="186"/>
      <c r="S10" s="123"/>
      <c r="T10" s="115"/>
      <c r="U10" s="116"/>
      <c r="V10" s="116"/>
      <c r="W10" s="123"/>
      <c r="X10" s="123"/>
      <c r="Y10" s="115"/>
      <c r="Z10" s="116"/>
      <c r="AA10" s="116"/>
      <c r="AB10" s="116"/>
      <c r="AC10" s="117"/>
      <c r="AD10" s="233">
        <f t="shared" ref="AD10:AD73" si="0">SUM(E10:AC10)+-O10+-M10</f>
        <v>0</v>
      </c>
      <c r="AE10" s="51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29"/>
      <c r="N11" s="118"/>
      <c r="O11" s="124"/>
      <c r="P11" s="118"/>
      <c r="Q11" s="114"/>
      <c r="R11" s="188"/>
      <c r="S11" s="124"/>
      <c r="T11" s="118"/>
      <c r="U11" s="114"/>
      <c r="V11" s="114"/>
      <c r="W11" s="124"/>
      <c r="X11" s="124"/>
      <c r="Y11" s="118"/>
      <c r="Z11" s="114"/>
      <c r="AA11" s="114"/>
      <c r="AB11" s="114"/>
      <c r="AC11" s="119"/>
      <c r="AD11" s="233">
        <f t="shared" si="0"/>
        <v>0</v>
      </c>
      <c r="AE11" s="51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29"/>
      <c r="N12" s="118"/>
      <c r="O12" s="124"/>
      <c r="P12" s="118"/>
      <c r="Q12" s="114"/>
      <c r="R12" s="189"/>
      <c r="S12" s="124"/>
      <c r="T12" s="118"/>
      <c r="U12" s="114"/>
      <c r="V12" s="114"/>
      <c r="W12" s="124"/>
      <c r="X12" s="124"/>
      <c r="Y12" s="118"/>
      <c r="Z12" s="114"/>
      <c r="AA12" s="114"/>
      <c r="AB12" s="114"/>
      <c r="AC12" s="119"/>
      <c r="AD12" s="233">
        <f t="shared" si="0"/>
        <v>0</v>
      </c>
      <c r="AE12" s="51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29"/>
      <c r="N13" s="118"/>
      <c r="O13" s="124"/>
      <c r="P13" s="118"/>
      <c r="Q13" s="114"/>
      <c r="R13" s="134"/>
      <c r="S13" s="124"/>
      <c r="T13" s="118"/>
      <c r="U13" s="114"/>
      <c r="V13" s="114"/>
      <c r="W13" s="124"/>
      <c r="X13" s="124"/>
      <c r="Y13" s="118"/>
      <c r="Z13" s="114"/>
      <c r="AA13" s="114"/>
      <c r="AB13" s="114"/>
      <c r="AC13" s="119"/>
      <c r="AD13" s="233">
        <f t="shared" si="0"/>
        <v>0</v>
      </c>
      <c r="AE13" s="51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29"/>
      <c r="N14" s="118"/>
      <c r="O14" s="124"/>
      <c r="P14" s="118"/>
      <c r="Q14" s="114"/>
      <c r="R14" s="124"/>
      <c r="S14" s="124"/>
      <c r="T14" s="118"/>
      <c r="U14" s="114"/>
      <c r="V14" s="114"/>
      <c r="W14" s="124"/>
      <c r="X14" s="124"/>
      <c r="Y14" s="118"/>
      <c r="Z14" s="114"/>
      <c r="AA14" s="114"/>
      <c r="AB14" s="114"/>
      <c r="AC14" s="119"/>
      <c r="AD14" s="233">
        <f t="shared" si="0"/>
        <v>0</v>
      </c>
      <c r="AE14" s="51"/>
    </row>
    <row r="15" spans="1:31" x14ac:dyDescent="0.2">
      <c r="A15" s="47"/>
      <c r="B15" s="48"/>
      <c r="C15" s="49"/>
      <c r="D15" s="50"/>
      <c r="E15" s="118"/>
      <c r="F15" s="114"/>
      <c r="G15" s="114"/>
      <c r="H15" s="114"/>
      <c r="I15" s="114"/>
      <c r="J15" s="114"/>
      <c r="K15" s="124"/>
      <c r="L15" s="127"/>
      <c r="M15" s="129"/>
      <c r="N15" s="118"/>
      <c r="O15" s="124"/>
      <c r="P15" s="118"/>
      <c r="Q15" s="114"/>
      <c r="R15" s="124"/>
      <c r="S15" s="124"/>
      <c r="T15" s="118"/>
      <c r="U15" s="114"/>
      <c r="V15" s="114"/>
      <c r="W15" s="124"/>
      <c r="X15" s="124"/>
      <c r="Y15" s="118"/>
      <c r="Z15" s="114"/>
      <c r="AA15" s="114"/>
      <c r="AB15" s="114"/>
      <c r="AC15" s="119"/>
      <c r="AD15" s="233">
        <f t="shared" si="0"/>
        <v>0</v>
      </c>
      <c r="AE15" s="51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29"/>
      <c r="N16" s="118"/>
      <c r="O16" s="124"/>
      <c r="P16" s="118"/>
      <c r="Q16" s="114"/>
      <c r="R16" s="124"/>
      <c r="S16" s="124"/>
      <c r="T16" s="118"/>
      <c r="U16" s="114"/>
      <c r="V16" s="114"/>
      <c r="W16" s="124"/>
      <c r="X16" s="124"/>
      <c r="Y16" s="118"/>
      <c r="Z16" s="114"/>
      <c r="AA16" s="114"/>
      <c r="AB16" s="114"/>
      <c r="AC16" s="119"/>
      <c r="AD16" s="233">
        <f t="shared" si="0"/>
        <v>0</v>
      </c>
      <c r="AE16" s="51"/>
    </row>
    <row r="17" spans="1:31" x14ac:dyDescent="0.2">
      <c r="A17" s="47"/>
      <c r="B17" s="48"/>
      <c r="C17" s="49"/>
      <c r="D17" s="50"/>
      <c r="E17" s="118"/>
      <c r="F17" s="114"/>
      <c r="G17" s="114"/>
      <c r="H17" s="114"/>
      <c r="I17" s="114"/>
      <c r="J17" s="114"/>
      <c r="K17" s="124"/>
      <c r="L17" s="127"/>
      <c r="M17" s="129"/>
      <c r="N17" s="118"/>
      <c r="O17" s="124"/>
      <c r="P17" s="118"/>
      <c r="Q17" s="114"/>
      <c r="R17" s="124"/>
      <c r="S17" s="124"/>
      <c r="T17" s="118"/>
      <c r="U17" s="114"/>
      <c r="V17" s="114"/>
      <c r="W17" s="124"/>
      <c r="X17" s="124"/>
      <c r="Y17" s="118"/>
      <c r="Z17" s="114"/>
      <c r="AA17" s="114"/>
      <c r="AB17" s="114"/>
      <c r="AC17" s="119"/>
      <c r="AD17" s="233">
        <f t="shared" si="0"/>
        <v>0</v>
      </c>
      <c r="AE17" s="51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233">
        <f t="shared" si="0"/>
        <v>0</v>
      </c>
      <c r="AE18" s="51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233">
        <f t="shared" si="0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233">
        <f t="shared" si="0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233">
        <f t="shared" si="0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233">
        <f t="shared" si="0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233">
        <f t="shared" si="0"/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233">
        <f t="shared" si="0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233">
        <f t="shared" si="0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233">
        <f t="shared" si="0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233">
        <f t="shared" si="0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233">
        <f t="shared" si="0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233">
        <f t="shared" si="0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233">
        <f t="shared" si="0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233">
        <f t="shared" si="0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233">
        <f t="shared" si="0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233">
        <f t="shared" si="0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233">
        <f t="shared" si="0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233">
        <f t="shared" si="0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233">
        <f t="shared" si="0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233">
        <f t="shared" si="0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233">
        <f t="shared" si="0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233">
        <f t="shared" si="0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233">
        <f t="shared" si="0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233">
        <f t="shared" si="0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233">
        <f t="shared" si="0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233">
        <f t="shared" si="0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233">
        <f t="shared" si="0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233">
        <f t="shared" si="0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233">
        <f t="shared" si="0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233">
        <f t="shared" si="0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233">
        <f t="shared" si="0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233">
        <f t="shared" si="0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233">
        <f t="shared" si="0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233">
        <f t="shared" si="0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233">
        <f t="shared" si="0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233">
        <f t="shared" si="0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233">
        <f t="shared" si="0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233">
        <f t="shared" si="0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233">
        <f t="shared" si="0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233">
        <f t="shared" si="0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233">
        <f t="shared" si="0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233">
        <f t="shared" si="0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233">
        <f t="shared" si="0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233">
        <f t="shared" si="0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233">
        <f t="shared" si="0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233">
        <f t="shared" si="0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233">
        <f t="shared" si="0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233">
        <f t="shared" si="0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233">
        <f t="shared" si="0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233">
        <f t="shared" si="0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233">
        <f t="shared" si="0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233">
        <f t="shared" si="0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233">
        <f t="shared" si="0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233">
        <f t="shared" si="0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233">
        <f t="shared" si="0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233">
        <f t="shared" si="0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233">
        <f t="shared" ref="AD74:AD137" si="1">SUM(E74:AC74)+-O74+-M74</f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233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233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233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233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233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233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233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233">
        <f t="shared" si="1"/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233">
        <f t="shared" si="1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233">
        <f t="shared" si="1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233">
        <f t="shared" si="1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233">
        <f t="shared" si="1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233">
        <f t="shared" si="1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233">
        <f t="shared" si="1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233">
        <f t="shared" si="1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233">
        <f t="shared" si="1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233">
        <f t="shared" si="1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233">
        <f t="shared" si="1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233">
        <f t="shared" si="1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233">
        <f t="shared" si="1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233">
        <f t="shared" si="1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233">
        <f t="shared" si="1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233">
        <f t="shared" si="1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233">
        <f t="shared" si="1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233">
        <f t="shared" si="1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233">
        <f t="shared" si="1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233">
        <f t="shared" si="1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233">
        <f t="shared" si="1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233">
        <f t="shared" si="1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233">
        <f t="shared" si="1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233">
        <f t="shared" si="1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233">
        <f t="shared" si="1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233">
        <f t="shared" si="1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233">
        <f t="shared" si="1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233">
        <f t="shared" si="1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233">
        <f t="shared" si="1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233">
        <f t="shared" si="1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233">
        <f t="shared" si="1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233">
        <f t="shared" si="1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233">
        <f t="shared" si="1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233">
        <f t="shared" si="1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233">
        <f t="shared" si="1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233">
        <f t="shared" si="1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233">
        <f t="shared" si="1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233">
        <f t="shared" si="1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233">
        <f t="shared" si="1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233">
        <f t="shared" si="1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233">
        <f t="shared" si="1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233">
        <f t="shared" si="1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233">
        <f t="shared" si="1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233">
        <f t="shared" si="1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233">
        <f t="shared" si="1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233">
        <f t="shared" si="1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233">
        <f t="shared" si="1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233">
        <f t="shared" si="1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233">
        <f t="shared" si="1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233">
        <f t="shared" si="1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233">
        <f t="shared" si="1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233">
        <f t="shared" si="1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233">
        <f t="shared" si="1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233">
        <f t="shared" si="1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233">
        <f t="shared" si="1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233">
        <f t="shared" si="1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233">
        <f t="shared" ref="AD138:AD201" si="2">SUM(E138:AC138)+-O138+-M138</f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233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233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233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233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233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233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233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233">
        <f t="shared" si="2"/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233">
        <f t="shared" si="2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233">
        <f t="shared" si="2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233">
        <f t="shared" si="2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233">
        <f t="shared" si="2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233">
        <f t="shared" si="2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233">
        <f t="shared" si="2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233">
        <f t="shared" si="2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233">
        <f t="shared" si="2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233">
        <f t="shared" si="2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233">
        <f t="shared" si="2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233">
        <f t="shared" si="2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233">
        <f t="shared" si="2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233">
        <f t="shared" si="2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233">
        <f t="shared" si="2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233">
        <f t="shared" si="2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233">
        <f t="shared" si="2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233">
        <f t="shared" si="2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233">
        <f t="shared" si="2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233">
        <f t="shared" si="2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233">
        <f t="shared" si="2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233">
        <f t="shared" si="2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233">
        <f t="shared" si="2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233">
        <f t="shared" si="2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233">
        <f t="shared" si="2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233">
        <f t="shared" si="2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233">
        <f t="shared" si="2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233">
        <f t="shared" si="2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233">
        <f t="shared" si="2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233">
        <f t="shared" si="2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233">
        <f t="shared" si="2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233">
        <f t="shared" si="2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233">
        <f t="shared" si="2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233">
        <f t="shared" si="2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233">
        <f t="shared" si="2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233">
        <f t="shared" si="2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233">
        <f t="shared" si="2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233">
        <f t="shared" si="2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233">
        <f t="shared" si="2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233">
        <f t="shared" si="2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233">
        <f t="shared" si="2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233">
        <f t="shared" si="2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233">
        <f t="shared" si="2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233">
        <f t="shared" si="2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233">
        <f t="shared" si="2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233">
        <f t="shared" si="2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233">
        <f t="shared" si="2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233">
        <f t="shared" si="2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233">
        <f t="shared" si="2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233">
        <f t="shared" si="2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233">
        <f t="shared" si="2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233">
        <f t="shared" si="2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233">
        <f t="shared" si="2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233">
        <f t="shared" si="2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233">
        <f t="shared" si="2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233">
        <f t="shared" si="2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233">
        <f t="shared" ref="AD202:AD265" si="3">SUM(E202:AC202)+-O202+-M202</f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233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233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233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233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233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233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233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233">
        <f t="shared" si="3"/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233">
        <f t="shared" si="3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233">
        <f t="shared" si="3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233">
        <f t="shared" si="3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233">
        <f t="shared" si="3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233">
        <f t="shared" si="3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233">
        <f t="shared" si="3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233">
        <f t="shared" si="3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233">
        <f t="shared" si="3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233">
        <f t="shared" si="3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233">
        <f t="shared" si="3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233">
        <f t="shared" si="3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233">
        <f t="shared" si="3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233">
        <f t="shared" si="3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233">
        <f t="shared" si="3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233">
        <f t="shared" si="3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233">
        <f t="shared" si="3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233">
        <f t="shared" si="3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233">
        <f t="shared" si="3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233">
        <f t="shared" si="3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233">
        <f t="shared" si="3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233">
        <f t="shared" si="3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233">
        <f t="shared" si="3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233">
        <f t="shared" si="3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233">
        <f t="shared" si="3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233">
        <f t="shared" si="3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233">
        <f t="shared" si="3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233">
        <f t="shared" si="3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233">
        <f t="shared" si="3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233">
        <f t="shared" si="3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233">
        <f t="shared" si="3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233">
        <f t="shared" si="3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233">
        <f t="shared" si="3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233">
        <f t="shared" si="3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233">
        <f t="shared" si="3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233">
        <f t="shared" si="3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233">
        <f t="shared" si="3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233">
        <f t="shared" si="3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233">
        <f t="shared" si="3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233">
        <f t="shared" si="3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233">
        <f t="shared" si="3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233">
        <f t="shared" si="3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233">
        <f t="shared" si="3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233">
        <f t="shared" si="3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233">
        <f t="shared" si="3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233">
        <f t="shared" si="3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233">
        <f t="shared" si="3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233">
        <f t="shared" si="3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233">
        <f t="shared" si="3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233">
        <f t="shared" si="3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233">
        <f t="shared" si="3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233">
        <f t="shared" si="3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233">
        <f t="shared" si="3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233">
        <f t="shared" si="3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233">
        <f t="shared" si="3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233">
        <f t="shared" si="3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233">
        <f t="shared" ref="AD266:AD267" si="4">SUM(E266:AC266)+-O266+-M266</f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233">
        <f t="shared" si="4"/>
        <v>0</v>
      </c>
      <c r="AE267" s="51"/>
    </row>
    <row r="268" spans="1:31" customFormat="1" ht="18.75" thickBot="1" x14ac:dyDescent="0.3">
      <c r="A268" s="217" t="s">
        <v>35</v>
      </c>
      <c r="B268" s="217" t="s">
        <v>35</v>
      </c>
      <c r="C268" s="218" t="s">
        <v>88</v>
      </c>
      <c r="D268" s="219" t="s">
        <v>35</v>
      </c>
      <c r="E268" s="220">
        <f t="shared" ref="E268:N268" si="5">SUM(E10:E267)</f>
        <v>0</v>
      </c>
      <c r="F268" s="221">
        <f t="shared" si="5"/>
        <v>0</v>
      </c>
      <c r="G268" s="221">
        <f t="shared" si="5"/>
        <v>0</v>
      </c>
      <c r="H268" s="221">
        <f t="shared" si="5"/>
        <v>0</v>
      </c>
      <c r="I268" s="221">
        <f t="shared" si="5"/>
        <v>0</v>
      </c>
      <c r="J268" s="221">
        <f t="shared" si="5"/>
        <v>0</v>
      </c>
      <c r="K268" s="222">
        <f t="shared" si="5"/>
        <v>0</v>
      </c>
      <c r="L268" s="223">
        <f t="shared" si="5"/>
        <v>0</v>
      </c>
      <c r="M268" s="222">
        <v>0</v>
      </c>
      <c r="N268" s="220">
        <f t="shared" si="5"/>
        <v>0</v>
      </c>
      <c r="O268" s="222">
        <v>0</v>
      </c>
      <c r="P268" s="223">
        <f t="shared" ref="P268:AD268" si="6">SUM(P10:P267)</f>
        <v>0</v>
      </c>
      <c r="Q268" s="222">
        <f t="shared" si="6"/>
        <v>0</v>
      </c>
      <c r="R268" s="222">
        <f t="shared" si="6"/>
        <v>0</v>
      </c>
      <c r="S268" s="223">
        <f t="shared" si="6"/>
        <v>0</v>
      </c>
      <c r="T268" s="224">
        <f t="shared" si="6"/>
        <v>0</v>
      </c>
      <c r="U268" s="221">
        <f t="shared" si="6"/>
        <v>0</v>
      </c>
      <c r="V268" s="221">
        <f t="shared" si="6"/>
        <v>0</v>
      </c>
      <c r="W268" s="221">
        <f t="shared" si="6"/>
        <v>0</v>
      </c>
      <c r="X268" s="222">
        <f t="shared" si="6"/>
        <v>0</v>
      </c>
      <c r="Y268" s="220">
        <f t="shared" si="6"/>
        <v>0</v>
      </c>
      <c r="Z268" s="220">
        <f>SUM(Z10:Z267)</f>
        <v>0</v>
      </c>
      <c r="AA268" s="220">
        <f t="shared" si="6"/>
        <v>0</v>
      </c>
      <c r="AB268" s="220">
        <f>SUM(AB10:AB267)</f>
        <v>0</v>
      </c>
      <c r="AC268" s="222">
        <f t="shared" si="6"/>
        <v>0</v>
      </c>
      <c r="AD268" s="225">
        <f t="shared" si="6"/>
        <v>0</v>
      </c>
      <c r="AE268" s="226" t="s">
        <v>89</v>
      </c>
    </row>
    <row r="269" spans="1:31" customFormat="1" ht="18.75" thickBot="1" x14ac:dyDescent="0.3">
      <c r="A269" s="217" t="s">
        <v>35</v>
      </c>
      <c r="B269" s="227" t="s">
        <v>35</v>
      </c>
      <c r="C269" s="228" t="s">
        <v>90</v>
      </c>
      <c r="D269" s="229" t="s">
        <v>35</v>
      </c>
      <c r="E269" s="230" t="str">
        <f>IMDIV(E268,$E$8)</f>
        <v>0</v>
      </c>
      <c r="F269" s="230" t="str">
        <f>IMDIV(F268,$F$8)</f>
        <v>0</v>
      </c>
      <c r="G269" s="230" t="str">
        <f>IMDIV(G268,$G$8)</f>
        <v>0</v>
      </c>
      <c r="H269" s="230" t="str">
        <f>IMDIV(H268,$H$8)</f>
        <v>0</v>
      </c>
      <c r="I269" s="230" t="str">
        <f>IMDIV(I268,$I$8)</f>
        <v>0</v>
      </c>
      <c r="J269" s="230" t="str">
        <f>IMDIV(J268,$J$8)</f>
        <v>0</v>
      </c>
      <c r="K269" s="230" t="str">
        <f>IMDIV(K268,$K$8)</f>
        <v>0</v>
      </c>
      <c r="L269" s="230" t="str">
        <f>IMDIV(L268,$L$8)</f>
        <v>0</v>
      </c>
      <c r="M269" s="230">
        <f>SUM(M10:M267)</f>
        <v>0</v>
      </c>
      <c r="N269" s="230" t="str">
        <f>IMDIV(N268,$N$8)</f>
        <v>0</v>
      </c>
      <c r="O269" s="230">
        <f>SUM(O10:O267)</f>
        <v>0</v>
      </c>
      <c r="P269" s="230" t="str">
        <f>IMDIV(P268,$P$8)</f>
        <v>0</v>
      </c>
      <c r="Q269" s="230" t="str">
        <f>IMDIV(Q268,$Q$8)</f>
        <v>0</v>
      </c>
      <c r="R269" s="230" t="str">
        <f>IMDIV(R268,$R$8)</f>
        <v>0</v>
      </c>
      <c r="S269" s="230" t="str">
        <f>IMDIV(S268,$S$8)</f>
        <v>0</v>
      </c>
      <c r="T269" s="230" t="str">
        <f>IMDIV(T268,$T$8)</f>
        <v>0</v>
      </c>
      <c r="U269" s="230" t="str">
        <f>IMDIV(U268,$U$8)</f>
        <v>0</v>
      </c>
      <c r="V269" s="230" t="str">
        <f>IMDIV(V268,$V$8)</f>
        <v>0</v>
      </c>
      <c r="W269" s="230" t="str">
        <f>IMDIV(W268,W$8)</f>
        <v>0</v>
      </c>
      <c r="X269" s="230" t="str">
        <f>IMDIV(X268,$X$8)</f>
        <v>0</v>
      </c>
      <c r="Y269" s="230" t="str">
        <f>IMDIV(Y268,$Y$8)</f>
        <v>0</v>
      </c>
      <c r="Z269" s="230" t="e">
        <f>IMDIV(Z268,$Z$8)</f>
        <v>#NUM!</v>
      </c>
      <c r="AA269" s="230" t="str">
        <f>IMDIV(AA268,$AA$8)</f>
        <v>0</v>
      </c>
      <c r="AB269" s="230" t="str">
        <f>IMDIV(AB268,$AB$8)</f>
        <v>0</v>
      </c>
      <c r="AC269" s="230" t="str">
        <f>IMDIV(AC268,$AC$8)</f>
        <v>0</v>
      </c>
      <c r="AD269" s="231" t="s">
        <v>89</v>
      </c>
      <c r="AE269" s="232">
        <f>SUM(AE10:AE267)</f>
        <v>0</v>
      </c>
    </row>
    <row r="272" spans="1:31" x14ac:dyDescent="0.2">
      <c r="A272" s="323" t="s">
        <v>91</v>
      </c>
      <c r="B272" s="323"/>
    </row>
  </sheetData>
  <mergeCells count="14">
    <mergeCell ref="A272:B272"/>
    <mergeCell ref="A3:C3"/>
    <mergeCell ref="L4:M5"/>
    <mergeCell ref="A1:AE1"/>
    <mergeCell ref="A2:AE2"/>
    <mergeCell ref="AD4:AD9"/>
    <mergeCell ref="P5:S5"/>
    <mergeCell ref="T5:X5"/>
    <mergeCell ref="D3:AC3"/>
    <mergeCell ref="E4:K5"/>
    <mergeCell ref="N4:O5"/>
    <mergeCell ref="P4:S4"/>
    <mergeCell ref="T4:X4"/>
    <mergeCell ref="Y4:AC4"/>
  </mergeCells>
  <pageMargins left="0.7" right="0.7" top="0.75" bottom="0.75" header="0.51180555555555551" footer="0.51180555555555551"/>
  <pageSetup paperSize="9" scale="47" firstPageNumber="0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272"/>
  <sheetViews>
    <sheetView showGridLines="0" topLeftCell="B1" zoomScale="70" zoomScaleNormal="70" workbookViewId="0">
      <pane ySplit="9" topLeftCell="A221" activePane="bottomLeft" state="frozen"/>
      <selection pane="bottomLeft" activeCell="J229" sqref="J229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8" width="8.28515625" style="59" customWidth="1"/>
    <col min="9" max="9" width="10.140625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5.14062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324" t="s">
        <v>60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</row>
    <row r="2" spans="1:31" x14ac:dyDescent="0.2">
      <c r="A2" s="325" t="s">
        <v>61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</row>
    <row r="3" spans="1:31" ht="13.5" thickBot="1" x14ac:dyDescent="0.25">
      <c r="A3" s="326" t="s">
        <v>62</v>
      </c>
      <c r="B3" s="326"/>
      <c r="C3" s="326"/>
      <c r="D3" s="327" t="s">
        <v>136</v>
      </c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</row>
    <row r="4" spans="1:31" ht="13.5" thickBot="1" x14ac:dyDescent="0.25">
      <c r="A4" s="178"/>
      <c r="B4" s="235"/>
      <c r="C4" s="236"/>
      <c r="D4" s="237"/>
      <c r="E4" s="328" t="s">
        <v>20</v>
      </c>
      <c r="F4" s="329"/>
      <c r="G4" s="329"/>
      <c r="H4" s="329"/>
      <c r="I4" s="329"/>
      <c r="J4" s="329"/>
      <c r="K4" s="330"/>
      <c r="L4" s="334" t="s">
        <v>53</v>
      </c>
      <c r="M4" s="335"/>
      <c r="N4" s="334" t="s">
        <v>63</v>
      </c>
      <c r="O4" s="335"/>
      <c r="P4" s="338" t="s">
        <v>64</v>
      </c>
      <c r="Q4" s="339"/>
      <c r="R4" s="339"/>
      <c r="S4" s="340"/>
      <c r="T4" s="338" t="s">
        <v>64</v>
      </c>
      <c r="U4" s="339"/>
      <c r="V4" s="339"/>
      <c r="W4" s="339"/>
      <c r="X4" s="340"/>
      <c r="Y4" s="341" t="s">
        <v>65</v>
      </c>
      <c r="Z4" s="342"/>
      <c r="AA4" s="342"/>
      <c r="AB4" s="342"/>
      <c r="AC4" s="343"/>
      <c r="AD4" s="350" t="s">
        <v>32</v>
      </c>
      <c r="AE4" s="275"/>
    </row>
    <row r="5" spans="1:31" ht="13.5" thickBot="1" x14ac:dyDescent="0.25">
      <c r="A5" s="180"/>
      <c r="B5" s="239"/>
      <c r="C5" s="240" t="s">
        <v>66</v>
      </c>
      <c r="D5" s="241"/>
      <c r="E5" s="331"/>
      <c r="F5" s="332"/>
      <c r="G5" s="332"/>
      <c r="H5" s="332"/>
      <c r="I5" s="332"/>
      <c r="J5" s="332"/>
      <c r="K5" s="333"/>
      <c r="L5" s="336"/>
      <c r="M5" s="337"/>
      <c r="N5" s="336"/>
      <c r="O5" s="337"/>
      <c r="P5" s="347" t="s">
        <v>67</v>
      </c>
      <c r="Q5" s="348"/>
      <c r="R5" s="348"/>
      <c r="S5" s="349"/>
      <c r="T5" s="347" t="s">
        <v>68</v>
      </c>
      <c r="U5" s="348"/>
      <c r="V5" s="348"/>
      <c r="W5" s="348"/>
      <c r="X5" s="349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51"/>
      <c r="AE5" s="276"/>
    </row>
    <row r="6" spans="1:31" x14ac:dyDescent="0.2">
      <c r="A6" s="180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51"/>
      <c r="AE6" s="277" t="s">
        <v>80</v>
      </c>
    </row>
    <row r="7" spans="1:31" ht="13.5" thickBot="1" x14ac:dyDescent="0.25">
      <c r="A7" s="180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51"/>
      <c r="AE7" s="277" t="s">
        <v>85</v>
      </c>
    </row>
    <row r="8" spans="1:31" ht="13.5" thickBot="1" x14ac:dyDescent="0.25">
      <c r="A8" s="180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200</v>
      </c>
      <c r="Q8" s="263">
        <f>Pob!M19</f>
        <v>140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110</v>
      </c>
      <c r="Z8" s="183" t="s">
        <v>143</v>
      </c>
      <c r="AA8" s="278">
        <f>Pob!M38</f>
        <v>3</v>
      </c>
      <c r="AB8" s="266">
        <f>Pob!M39</f>
        <v>40</v>
      </c>
      <c r="AC8" s="266">
        <f>Pob!M40</f>
        <v>20</v>
      </c>
      <c r="AD8" s="351"/>
      <c r="AE8" s="277" t="s">
        <v>87</v>
      </c>
    </row>
    <row r="9" spans="1:31" ht="13.5" thickBot="1" x14ac:dyDescent="0.25">
      <c r="A9" s="184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155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3"/>
      <c r="AA9" s="273"/>
      <c r="AB9" s="274"/>
      <c r="AC9" s="274"/>
      <c r="AD9" s="352"/>
      <c r="AE9" s="280"/>
    </row>
    <row r="10" spans="1:31" x14ac:dyDescent="0.2">
      <c r="A10" s="47"/>
      <c r="B10" s="48"/>
      <c r="C10" s="49"/>
      <c r="D10" s="50"/>
      <c r="E10" s="115"/>
      <c r="F10" s="116"/>
      <c r="G10" s="116"/>
      <c r="H10" s="116"/>
      <c r="I10" s="116"/>
      <c r="J10" s="116"/>
      <c r="K10" s="123"/>
      <c r="L10" s="126"/>
      <c r="M10" s="131"/>
      <c r="N10" s="115"/>
      <c r="O10" s="123"/>
      <c r="P10" s="115"/>
      <c r="Q10" s="116"/>
      <c r="R10" s="186"/>
      <c r="S10" s="123"/>
      <c r="T10" s="115"/>
      <c r="U10" s="116"/>
      <c r="V10" s="116"/>
      <c r="W10" s="123"/>
      <c r="X10" s="123"/>
      <c r="Y10" s="115"/>
      <c r="Z10" s="116"/>
      <c r="AA10" s="116"/>
      <c r="AB10" s="116"/>
      <c r="AC10" s="117"/>
      <c r="AD10" s="233">
        <f t="shared" ref="AD10:AD73" si="0">SUM(E10:AC10)+-O10+-M10</f>
        <v>0</v>
      </c>
      <c r="AE10" s="51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29"/>
      <c r="N11" s="118"/>
      <c r="O11" s="124"/>
      <c r="P11" s="118"/>
      <c r="Q11" s="114"/>
      <c r="R11" s="188"/>
      <c r="S11" s="124"/>
      <c r="T11" s="118"/>
      <c r="U11" s="114"/>
      <c r="V11" s="114"/>
      <c r="W11" s="124"/>
      <c r="X11" s="124"/>
      <c r="Y11" s="118"/>
      <c r="Z11" s="114"/>
      <c r="AA11" s="114"/>
      <c r="AB11" s="114"/>
      <c r="AC11" s="119"/>
      <c r="AD11" s="233">
        <f t="shared" si="0"/>
        <v>0</v>
      </c>
      <c r="AE11" s="51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29"/>
      <c r="N12" s="118"/>
      <c r="O12" s="124"/>
      <c r="P12" s="118"/>
      <c r="Q12" s="114"/>
      <c r="R12" s="189"/>
      <c r="S12" s="124"/>
      <c r="T12" s="118"/>
      <c r="U12" s="114"/>
      <c r="V12" s="114"/>
      <c r="W12" s="124"/>
      <c r="X12" s="124"/>
      <c r="Y12" s="118"/>
      <c r="Z12" s="114"/>
      <c r="AA12" s="114"/>
      <c r="AB12" s="114"/>
      <c r="AC12" s="119"/>
      <c r="AD12" s="233">
        <f t="shared" si="0"/>
        <v>0</v>
      </c>
      <c r="AE12" s="51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29"/>
      <c r="N13" s="118"/>
      <c r="O13" s="124"/>
      <c r="P13" s="118"/>
      <c r="Q13" s="114"/>
      <c r="R13" s="134"/>
      <c r="S13" s="124"/>
      <c r="T13" s="118"/>
      <c r="U13" s="114"/>
      <c r="V13" s="114"/>
      <c r="W13" s="124"/>
      <c r="X13" s="124"/>
      <c r="Y13" s="118"/>
      <c r="Z13" s="114"/>
      <c r="AA13" s="114"/>
      <c r="AB13" s="114"/>
      <c r="AC13" s="119"/>
      <c r="AD13" s="233">
        <f t="shared" si="0"/>
        <v>0</v>
      </c>
      <c r="AE13" s="51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29"/>
      <c r="N14" s="118"/>
      <c r="O14" s="124"/>
      <c r="P14" s="118"/>
      <c r="Q14" s="114"/>
      <c r="R14" s="124"/>
      <c r="S14" s="124"/>
      <c r="T14" s="118"/>
      <c r="U14" s="114"/>
      <c r="V14" s="114"/>
      <c r="W14" s="124"/>
      <c r="X14" s="124"/>
      <c r="Y14" s="118"/>
      <c r="Z14" s="114"/>
      <c r="AA14" s="114"/>
      <c r="AB14" s="114"/>
      <c r="AC14" s="119"/>
      <c r="AD14" s="233">
        <f t="shared" si="0"/>
        <v>0</v>
      </c>
      <c r="AE14" s="51"/>
    </row>
    <row r="15" spans="1:31" x14ac:dyDescent="0.2">
      <c r="A15" s="47"/>
      <c r="B15" s="48"/>
      <c r="C15" s="49"/>
      <c r="D15" s="50"/>
      <c r="E15" s="118"/>
      <c r="F15" s="114"/>
      <c r="G15" s="114"/>
      <c r="H15" s="114"/>
      <c r="I15" s="114"/>
      <c r="J15" s="114"/>
      <c r="K15" s="124"/>
      <c r="L15" s="127"/>
      <c r="M15" s="129"/>
      <c r="N15" s="118"/>
      <c r="O15" s="124"/>
      <c r="P15" s="118"/>
      <c r="Q15" s="114"/>
      <c r="R15" s="124"/>
      <c r="S15" s="124"/>
      <c r="T15" s="118"/>
      <c r="U15" s="114"/>
      <c r="V15" s="114"/>
      <c r="W15" s="124"/>
      <c r="X15" s="124"/>
      <c r="Y15" s="118"/>
      <c r="Z15" s="114"/>
      <c r="AA15" s="114"/>
      <c r="AB15" s="114"/>
      <c r="AC15" s="119"/>
      <c r="AD15" s="233">
        <f t="shared" si="0"/>
        <v>0</v>
      </c>
      <c r="AE15" s="51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29"/>
      <c r="N16" s="118"/>
      <c r="O16" s="124"/>
      <c r="P16" s="118"/>
      <c r="Q16" s="114"/>
      <c r="R16" s="124"/>
      <c r="S16" s="124"/>
      <c r="T16" s="118"/>
      <c r="U16" s="114"/>
      <c r="V16" s="114"/>
      <c r="W16" s="124"/>
      <c r="X16" s="124"/>
      <c r="Y16" s="118"/>
      <c r="Z16" s="114"/>
      <c r="AA16" s="114"/>
      <c r="AB16" s="114"/>
      <c r="AC16" s="119"/>
      <c r="AD16" s="233">
        <f t="shared" si="0"/>
        <v>0</v>
      </c>
      <c r="AE16" s="51"/>
    </row>
    <row r="17" spans="1:31" x14ac:dyDescent="0.2">
      <c r="A17" s="47"/>
      <c r="B17" s="48"/>
      <c r="C17" s="49"/>
      <c r="D17" s="50"/>
      <c r="E17" s="118"/>
      <c r="F17" s="114"/>
      <c r="G17" s="114"/>
      <c r="H17" s="114"/>
      <c r="I17" s="114"/>
      <c r="J17" s="114"/>
      <c r="K17" s="124"/>
      <c r="L17" s="127"/>
      <c r="M17" s="129"/>
      <c r="N17" s="118"/>
      <c r="O17" s="124"/>
      <c r="P17" s="118"/>
      <c r="Q17" s="114"/>
      <c r="R17" s="124"/>
      <c r="S17" s="124"/>
      <c r="T17" s="118"/>
      <c r="U17" s="114"/>
      <c r="V17" s="114"/>
      <c r="W17" s="124"/>
      <c r="X17" s="124"/>
      <c r="Y17" s="118"/>
      <c r="Z17" s="114"/>
      <c r="AA17" s="114"/>
      <c r="AB17" s="114"/>
      <c r="AC17" s="119"/>
      <c r="AD17" s="233">
        <f t="shared" si="0"/>
        <v>0</v>
      </c>
      <c r="AE17" s="51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233">
        <f t="shared" si="0"/>
        <v>0</v>
      </c>
      <c r="AE18" s="51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233">
        <f t="shared" si="0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233">
        <f t="shared" si="0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233">
        <f t="shared" si="0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233">
        <f t="shared" si="0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233">
        <f t="shared" si="0"/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233">
        <f t="shared" si="0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233">
        <f t="shared" si="0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233">
        <f t="shared" si="0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233">
        <f t="shared" si="0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233">
        <f t="shared" si="0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233">
        <f t="shared" si="0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233">
        <f t="shared" si="0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233">
        <f t="shared" si="0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233">
        <f t="shared" si="0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233">
        <f t="shared" si="0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233">
        <f t="shared" si="0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233">
        <f t="shared" si="0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233">
        <f t="shared" si="0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233">
        <f t="shared" si="0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233">
        <f t="shared" si="0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233">
        <f t="shared" si="0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233">
        <f t="shared" si="0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233">
        <f t="shared" si="0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233">
        <f t="shared" si="0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233">
        <f t="shared" si="0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233">
        <f t="shared" si="0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233">
        <f t="shared" si="0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233">
        <f t="shared" si="0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233">
        <f t="shared" si="0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233">
        <f t="shared" si="0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233">
        <f t="shared" si="0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233">
        <f t="shared" si="0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233">
        <f t="shared" si="0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233">
        <f t="shared" si="0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233">
        <f t="shared" si="0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233">
        <f t="shared" si="0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233">
        <f t="shared" si="0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233">
        <f t="shared" si="0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233">
        <f t="shared" si="0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233">
        <f t="shared" si="0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233">
        <f t="shared" si="0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233">
        <f t="shared" si="0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233">
        <f t="shared" si="0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233">
        <f t="shared" si="0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233">
        <f t="shared" si="0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233">
        <f t="shared" si="0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233">
        <f t="shared" si="0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233">
        <f t="shared" si="0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233">
        <f t="shared" si="0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233">
        <f t="shared" si="0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233">
        <f t="shared" si="0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233">
        <f t="shared" si="0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233">
        <f t="shared" si="0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233">
        <f t="shared" si="0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233">
        <f t="shared" si="0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233">
        <f t="shared" ref="AD74:AD137" si="1">SUM(E74:AC74)+-O74+-M74</f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233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233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233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233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233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233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233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233">
        <f t="shared" si="1"/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233">
        <f t="shared" si="1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233">
        <f t="shared" si="1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233">
        <f t="shared" si="1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233">
        <f t="shared" si="1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233">
        <f t="shared" si="1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233">
        <f t="shared" si="1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233">
        <f t="shared" si="1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233">
        <f t="shared" si="1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233">
        <f t="shared" si="1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233">
        <f t="shared" si="1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233">
        <f t="shared" si="1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233">
        <f t="shared" si="1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233">
        <f t="shared" si="1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233">
        <f t="shared" si="1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233">
        <f t="shared" si="1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233">
        <f t="shared" si="1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233">
        <f t="shared" si="1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233">
        <f t="shared" si="1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233">
        <f t="shared" si="1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233">
        <f t="shared" si="1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233">
        <f t="shared" si="1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233">
        <f t="shared" si="1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233">
        <f t="shared" si="1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233">
        <f t="shared" si="1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233">
        <f t="shared" si="1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233">
        <f t="shared" si="1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233">
        <f t="shared" si="1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233">
        <f t="shared" si="1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233">
        <f t="shared" si="1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233">
        <f t="shared" si="1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233">
        <f t="shared" si="1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233">
        <f t="shared" si="1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233">
        <f t="shared" si="1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233">
        <f t="shared" si="1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233">
        <f t="shared" si="1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233">
        <f t="shared" si="1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233">
        <f t="shared" si="1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233">
        <f t="shared" si="1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233">
        <f t="shared" si="1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233">
        <f t="shared" si="1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233">
        <f t="shared" si="1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233">
        <f t="shared" si="1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233">
        <f t="shared" si="1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233">
        <f t="shared" si="1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233">
        <f t="shared" si="1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233">
        <f t="shared" si="1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233">
        <f t="shared" si="1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233">
        <f t="shared" si="1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233">
        <f t="shared" si="1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233">
        <f t="shared" si="1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233">
        <f t="shared" si="1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233">
        <f t="shared" si="1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233">
        <f t="shared" si="1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233">
        <f t="shared" si="1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233">
        <f t="shared" si="1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233">
        <f t="shared" ref="AD138:AD201" si="2">SUM(E138:AC138)+-O138+-M138</f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233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233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233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233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233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233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233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233">
        <f t="shared" si="2"/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233">
        <f t="shared" si="2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233">
        <f t="shared" si="2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233">
        <f t="shared" si="2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233">
        <f t="shared" si="2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233">
        <f t="shared" si="2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233">
        <f t="shared" si="2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233">
        <f t="shared" si="2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233">
        <f t="shared" si="2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233">
        <f t="shared" si="2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233">
        <f t="shared" si="2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233">
        <f t="shared" si="2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233">
        <f t="shared" si="2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233">
        <f t="shared" si="2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233">
        <f t="shared" si="2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233">
        <f t="shared" si="2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233">
        <f t="shared" si="2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233">
        <f t="shared" si="2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233">
        <f t="shared" si="2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233">
        <f t="shared" si="2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233">
        <f t="shared" si="2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233">
        <f t="shared" si="2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233">
        <f t="shared" si="2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233">
        <f t="shared" si="2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233">
        <f t="shared" si="2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233">
        <f t="shared" si="2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233">
        <f t="shared" si="2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233">
        <f t="shared" si="2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233">
        <f t="shared" si="2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233">
        <f t="shared" si="2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233">
        <f t="shared" si="2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233">
        <f t="shared" si="2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233">
        <f t="shared" si="2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233">
        <f t="shared" si="2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233">
        <f t="shared" si="2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233">
        <f t="shared" si="2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233">
        <f t="shared" si="2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233">
        <f t="shared" si="2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233">
        <f t="shared" si="2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233">
        <f t="shared" si="2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233">
        <f t="shared" si="2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233">
        <f t="shared" si="2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233">
        <f t="shared" si="2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233">
        <f t="shared" si="2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233">
        <f t="shared" si="2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233">
        <f t="shared" si="2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233">
        <f t="shared" si="2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233">
        <f t="shared" si="2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233">
        <f t="shared" si="2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233">
        <f t="shared" si="2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233">
        <f t="shared" si="2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233">
        <f t="shared" si="2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233">
        <f t="shared" si="2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233">
        <f t="shared" si="2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233">
        <f t="shared" si="2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233">
        <f t="shared" si="2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233">
        <f t="shared" ref="AD202:AD265" si="3">SUM(E202:AC202)+-O202+-M202</f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233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233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233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233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233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233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233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233">
        <f t="shared" si="3"/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233">
        <f t="shared" si="3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233">
        <f t="shared" si="3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233">
        <f t="shared" si="3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233">
        <f t="shared" si="3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233">
        <f t="shared" si="3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233">
        <f t="shared" si="3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233">
        <f t="shared" si="3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233">
        <f t="shared" si="3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233">
        <f t="shared" si="3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233">
        <f t="shared" si="3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233">
        <f t="shared" si="3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233">
        <f t="shared" si="3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233">
        <f t="shared" si="3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233">
        <f t="shared" si="3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233">
        <f t="shared" si="3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233">
        <f t="shared" si="3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233">
        <f t="shared" si="3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233">
        <f t="shared" si="3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233">
        <f t="shared" si="3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233">
        <f t="shared" si="3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233">
        <f t="shared" si="3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233">
        <f t="shared" si="3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233">
        <f t="shared" si="3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233">
        <f t="shared" si="3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233">
        <f t="shared" si="3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233">
        <f t="shared" si="3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233">
        <f t="shared" si="3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233">
        <f t="shared" si="3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233">
        <f t="shared" si="3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233">
        <f t="shared" si="3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233">
        <f t="shared" si="3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233">
        <f t="shared" si="3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233">
        <f t="shared" si="3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233">
        <f t="shared" si="3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233">
        <f t="shared" si="3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233">
        <f t="shared" si="3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233">
        <f t="shared" si="3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233">
        <f t="shared" si="3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233">
        <f t="shared" si="3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233">
        <f t="shared" si="3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233">
        <f t="shared" si="3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233">
        <f t="shared" si="3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233">
        <f t="shared" si="3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233">
        <f t="shared" si="3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233">
        <f t="shared" si="3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233">
        <f t="shared" si="3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233">
        <f t="shared" si="3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233">
        <f t="shared" si="3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233">
        <f t="shared" si="3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233">
        <f t="shared" si="3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233">
        <f t="shared" si="3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233">
        <f t="shared" si="3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233">
        <f t="shared" si="3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233">
        <f t="shared" si="3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233">
        <f t="shared" si="3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233">
        <f t="shared" ref="AD266:AD267" si="4">SUM(E266:AC266)+-O266+-M266</f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233">
        <f t="shared" si="4"/>
        <v>0</v>
      </c>
      <c r="AE267" s="51"/>
    </row>
    <row r="268" spans="1:31" customFormat="1" ht="18.75" thickBot="1" x14ac:dyDescent="0.3">
      <c r="A268" s="217" t="s">
        <v>35</v>
      </c>
      <c r="B268" s="217" t="s">
        <v>35</v>
      </c>
      <c r="C268" s="218" t="s">
        <v>88</v>
      </c>
      <c r="D268" s="219" t="s">
        <v>35</v>
      </c>
      <c r="E268" s="220">
        <f t="shared" ref="E268:N268" si="5">SUM(E10:E267)</f>
        <v>0</v>
      </c>
      <c r="F268" s="221">
        <f t="shared" si="5"/>
        <v>0</v>
      </c>
      <c r="G268" s="221">
        <f t="shared" si="5"/>
        <v>0</v>
      </c>
      <c r="H268" s="221">
        <f t="shared" si="5"/>
        <v>0</v>
      </c>
      <c r="I268" s="221">
        <f t="shared" si="5"/>
        <v>0</v>
      </c>
      <c r="J268" s="221">
        <f t="shared" si="5"/>
        <v>0</v>
      </c>
      <c r="K268" s="222">
        <f t="shared" si="5"/>
        <v>0</v>
      </c>
      <c r="L268" s="223">
        <f t="shared" si="5"/>
        <v>0</v>
      </c>
      <c r="M268" s="222">
        <v>0</v>
      </c>
      <c r="N268" s="220">
        <f t="shared" si="5"/>
        <v>0</v>
      </c>
      <c r="O268" s="222">
        <v>0</v>
      </c>
      <c r="P268" s="223">
        <f t="shared" ref="P268:AD268" si="6">SUM(P10:P267)</f>
        <v>0</v>
      </c>
      <c r="Q268" s="222">
        <f t="shared" si="6"/>
        <v>0</v>
      </c>
      <c r="R268" s="222">
        <f t="shared" si="6"/>
        <v>0</v>
      </c>
      <c r="S268" s="223">
        <f t="shared" si="6"/>
        <v>0</v>
      </c>
      <c r="T268" s="224">
        <f t="shared" si="6"/>
        <v>0</v>
      </c>
      <c r="U268" s="221">
        <f t="shared" si="6"/>
        <v>0</v>
      </c>
      <c r="V268" s="221">
        <f t="shared" si="6"/>
        <v>0</v>
      </c>
      <c r="W268" s="221">
        <f t="shared" si="6"/>
        <v>0</v>
      </c>
      <c r="X268" s="222">
        <f t="shared" si="6"/>
        <v>0</v>
      </c>
      <c r="Y268" s="220">
        <f t="shared" si="6"/>
        <v>0</v>
      </c>
      <c r="Z268" s="220">
        <f>SUM(Z10:Z267)</f>
        <v>0</v>
      </c>
      <c r="AA268" s="220">
        <f t="shared" si="6"/>
        <v>0</v>
      </c>
      <c r="AB268" s="220">
        <f>SUM(AB10:AB267)</f>
        <v>0</v>
      </c>
      <c r="AC268" s="222">
        <f t="shared" si="6"/>
        <v>0</v>
      </c>
      <c r="AD268" s="225">
        <f t="shared" si="6"/>
        <v>0</v>
      </c>
      <c r="AE268" s="226" t="s">
        <v>89</v>
      </c>
    </row>
    <row r="269" spans="1:31" customFormat="1" ht="18.75" thickBot="1" x14ac:dyDescent="0.3">
      <c r="A269" s="217" t="s">
        <v>35</v>
      </c>
      <c r="B269" s="227" t="s">
        <v>35</v>
      </c>
      <c r="C269" s="228" t="s">
        <v>90</v>
      </c>
      <c r="D269" s="229" t="s">
        <v>35</v>
      </c>
      <c r="E269" s="230" t="str">
        <f>IMDIV(E268,$E$8)</f>
        <v>0</v>
      </c>
      <c r="F269" s="230" t="str">
        <f>IMDIV(F268,$F$8)</f>
        <v>0</v>
      </c>
      <c r="G269" s="230" t="str">
        <f>IMDIV(G268,$G$8)</f>
        <v>0</v>
      </c>
      <c r="H269" s="230" t="str">
        <f>IMDIV(H268,$H$8)</f>
        <v>0</v>
      </c>
      <c r="I269" s="230" t="str">
        <f>IMDIV(I268,$I$8)</f>
        <v>0</v>
      </c>
      <c r="J269" s="230" t="str">
        <f>IMDIV(J268,$J$8)</f>
        <v>0</v>
      </c>
      <c r="K269" s="230" t="str">
        <f>IMDIV(K268,$K$8)</f>
        <v>0</v>
      </c>
      <c r="L269" s="230" t="str">
        <f>IMDIV(L268,$L$8)</f>
        <v>0</v>
      </c>
      <c r="M269" s="230">
        <f>SUM(M10:M267)</f>
        <v>0</v>
      </c>
      <c r="N269" s="230" t="str">
        <f>IMDIV(N268,$N$8)</f>
        <v>0</v>
      </c>
      <c r="O269" s="230">
        <f>SUM(O10:O267)</f>
        <v>0</v>
      </c>
      <c r="P269" s="230" t="str">
        <f>IMDIV(P268,$P$8)</f>
        <v>0</v>
      </c>
      <c r="Q269" s="230" t="str">
        <f>IMDIV(Q268,$Q$8)</f>
        <v>0</v>
      </c>
      <c r="R269" s="230" t="str">
        <f>IMDIV(R268,$R$8)</f>
        <v>0</v>
      </c>
      <c r="S269" s="230" t="str">
        <f>IMDIV(S268,$S$8)</f>
        <v>0</v>
      </c>
      <c r="T269" s="230" t="str">
        <f>IMDIV(T268,$T$8)</f>
        <v>0</v>
      </c>
      <c r="U269" s="230" t="str">
        <f>IMDIV(U268,$U$8)</f>
        <v>0</v>
      </c>
      <c r="V269" s="230" t="str">
        <f>IMDIV(V268,$V$8)</f>
        <v>0</v>
      </c>
      <c r="W269" s="230" t="str">
        <f>IMDIV(W268,W$8)</f>
        <v>0</v>
      </c>
      <c r="X269" s="230" t="str">
        <f>IMDIV(X268,$X$8)</f>
        <v>0</v>
      </c>
      <c r="Y269" s="230" t="str">
        <f>IMDIV(Y268,$Y$8)</f>
        <v>0</v>
      </c>
      <c r="Z269" s="230" t="e">
        <f>IMDIV(Z268,$Z$8)</f>
        <v>#NUM!</v>
      </c>
      <c r="AA269" s="230" t="str">
        <f>IMDIV(AA268,$AA$8)</f>
        <v>0</v>
      </c>
      <c r="AB269" s="230" t="str">
        <f>IMDIV(AB268,$AB$8)</f>
        <v>0</v>
      </c>
      <c r="AC269" s="230" t="str">
        <f>IMDIV(AC268,$AC$8)</f>
        <v>0</v>
      </c>
      <c r="AD269" s="231" t="s">
        <v>89</v>
      </c>
      <c r="AE269" s="232">
        <f>SUM(AE10:AE267)</f>
        <v>0</v>
      </c>
    </row>
    <row r="272" spans="1:31" x14ac:dyDescent="0.2">
      <c r="A272" s="323" t="s">
        <v>91</v>
      </c>
      <c r="B272" s="323"/>
    </row>
  </sheetData>
  <mergeCells count="14">
    <mergeCell ref="A272:B272"/>
    <mergeCell ref="A3:C3"/>
    <mergeCell ref="L4:M5"/>
    <mergeCell ref="A1:AE1"/>
    <mergeCell ref="A2:AE2"/>
    <mergeCell ref="AD4:AD9"/>
    <mergeCell ref="P5:S5"/>
    <mergeCell ref="T5:X5"/>
    <mergeCell ref="D3:AC3"/>
    <mergeCell ref="E4:K5"/>
    <mergeCell ref="N4:O5"/>
    <mergeCell ref="P4:S4"/>
    <mergeCell ref="T4:X4"/>
    <mergeCell ref="Y4:AC4"/>
  </mergeCells>
  <pageMargins left="0.7" right="0.7" top="0.75" bottom="0.75" header="0.51180555555555551" footer="0.51180555555555551"/>
  <pageSetup paperSize="9" scale="47" firstPageNumber="0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272"/>
  <sheetViews>
    <sheetView showGridLines="0" zoomScale="70" zoomScaleNormal="70" zoomScaleSheetLayoutView="40" workbookViewId="0">
      <pane ySplit="9" topLeftCell="A221" activePane="bottomLeft" state="frozen"/>
      <selection pane="bottomLeft" activeCell="I9" sqref="I9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8" width="8.28515625" style="59" customWidth="1"/>
    <col min="9" max="9" width="10.85546875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4.14062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324" t="s">
        <v>60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</row>
    <row r="2" spans="1:31" x14ac:dyDescent="0.2">
      <c r="A2" s="325" t="s">
        <v>61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</row>
    <row r="3" spans="1:31" ht="13.5" thickBot="1" x14ac:dyDescent="0.25">
      <c r="A3" s="326" t="s">
        <v>62</v>
      </c>
      <c r="B3" s="326"/>
      <c r="C3" s="326"/>
      <c r="D3" s="327" t="s">
        <v>136</v>
      </c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</row>
    <row r="4" spans="1:31" ht="13.5" thickBot="1" x14ac:dyDescent="0.25">
      <c r="A4" s="234"/>
      <c r="B4" s="235"/>
      <c r="C4" s="236"/>
      <c r="D4" s="237"/>
      <c r="E4" s="328" t="s">
        <v>20</v>
      </c>
      <c r="F4" s="329"/>
      <c r="G4" s="329"/>
      <c r="H4" s="329"/>
      <c r="I4" s="329"/>
      <c r="J4" s="329"/>
      <c r="K4" s="330"/>
      <c r="L4" s="334" t="s">
        <v>53</v>
      </c>
      <c r="M4" s="335"/>
      <c r="N4" s="334" t="s">
        <v>63</v>
      </c>
      <c r="O4" s="335"/>
      <c r="P4" s="338" t="s">
        <v>64</v>
      </c>
      <c r="Q4" s="339"/>
      <c r="R4" s="339"/>
      <c r="S4" s="340"/>
      <c r="T4" s="338" t="s">
        <v>64</v>
      </c>
      <c r="U4" s="339"/>
      <c r="V4" s="339"/>
      <c r="W4" s="339"/>
      <c r="X4" s="340"/>
      <c r="Y4" s="341" t="s">
        <v>65</v>
      </c>
      <c r="Z4" s="342"/>
      <c r="AA4" s="342"/>
      <c r="AB4" s="342"/>
      <c r="AC4" s="343"/>
      <c r="AD4" s="350" t="s">
        <v>32</v>
      </c>
      <c r="AE4" s="275"/>
    </row>
    <row r="5" spans="1:31" ht="13.5" thickBot="1" x14ac:dyDescent="0.25">
      <c r="A5" s="238"/>
      <c r="B5" s="239"/>
      <c r="C5" s="240" t="s">
        <v>66</v>
      </c>
      <c r="D5" s="241"/>
      <c r="E5" s="331"/>
      <c r="F5" s="332"/>
      <c r="G5" s="332"/>
      <c r="H5" s="332"/>
      <c r="I5" s="332"/>
      <c r="J5" s="332"/>
      <c r="K5" s="333"/>
      <c r="L5" s="336"/>
      <c r="M5" s="337"/>
      <c r="N5" s="336"/>
      <c r="O5" s="337"/>
      <c r="P5" s="347" t="s">
        <v>67</v>
      </c>
      <c r="Q5" s="348"/>
      <c r="R5" s="348"/>
      <c r="S5" s="349"/>
      <c r="T5" s="347" t="s">
        <v>68</v>
      </c>
      <c r="U5" s="348"/>
      <c r="V5" s="348"/>
      <c r="W5" s="348"/>
      <c r="X5" s="349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51"/>
      <c r="AE5" s="276"/>
    </row>
    <row r="6" spans="1:31" x14ac:dyDescent="0.2">
      <c r="A6" s="238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51"/>
      <c r="AE6" s="277" t="s">
        <v>80</v>
      </c>
    </row>
    <row r="7" spans="1:31" ht="13.5" thickBot="1" x14ac:dyDescent="0.25">
      <c r="A7" s="238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51"/>
      <c r="AE7" s="277" t="s">
        <v>85</v>
      </c>
    </row>
    <row r="8" spans="1:31" ht="13.5" thickBot="1" x14ac:dyDescent="0.25">
      <c r="A8" s="238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200</v>
      </c>
      <c r="Q8" s="263">
        <f>Pob!M19</f>
        <v>140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110</v>
      </c>
      <c r="Z8" s="183" t="s">
        <v>143</v>
      </c>
      <c r="AA8" s="278">
        <f>Pob!M38</f>
        <v>3</v>
      </c>
      <c r="AB8" s="266">
        <f>Pob!M39</f>
        <v>40</v>
      </c>
      <c r="AC8" s="266">
        <f>Pob!M40</f>
        <v>20</v>
      </c>
      <c r="AD8" s="351"/>
      <c r="AE8" s="277" t="s">
        <v>87</v>
      </c>
    </row>
    <row r="9" spans="1:31" ht="13.5" thickBot="1" x14ac:dyDescent="0.25">
      <c r="A9" s="267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155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3"/>
      <c r="AA9" s="273"/>
      <c r="AB9" s="274"/>
      <c r="AC9" s="274"/>
      <c r="AD9" s="352"/>
      <c r="AE9" s="280"/>
    </row>
    <row r="10" spans="1:31" x14ac:dyDescent="0.2">
      <c r="A10" s="47"/>
      <c r="B10" s="48"/>
      <c r="C10" s="49"/>
      <c r="D10" s="50"/>
      <c r="E10" s="115"/>
      <c r="F10" s="116"/>
      <c r="G10" s="116"/>
      <c r="H10" s="116"/>
      <c r="I10" s="116"/>
      <c r="J10" s="116"/>
      <c r="K10" s="123"/>
      <c r="L10" s="126"/>
      <c r="M10" s="131"/>
      <c r="N10" s="115"/>
      <c r="O10" s="123"/>
      <c r="P10" s="115"/>
      <c r="Q10" s="116"/>
      <c r="R10" s="186"/>
      <c r="S10" s="123"/>
      <c r="T10" s="115"/>
      <c r="U10" s="116"/>
      <c r="V10" s="116"/>
      <c r="W10" s="123"/>
      <c r="X10" s="123"/>
      <c r="Y10" s="115"/>
      <c r="Z10" s="116"/>
      <c r="AA10" s="116"/>
      <c r="AB10" s="116"/>
      <c r="AC10" s="117"/>
      <c r="AD10" s="187">
        <f t="shared" ref="AD10:AD73" si="0">SUM(E10:AC10)+-O10+-M10</f>
        <v>0</v>
      </c>
      <c r="AE10" s="51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29"/>
      <c r="N11" s="118"/>
      <c r="O11" s="124"/>
      <c r="P11" s="118"/>
      <c r="Q11" s="114"/>
      <c r="R11" s="188"/>
      <c r="S11" s="124"/>
      <c r="T11" s="118"/>
      <c r="U11" s="114"/>
      <c r="V11" s="114"/>
      <c r="W11" s="124"/>
      <c r="X11" s="124"/>
      <c r="Y11" s="118"/>
      <c r="Z11" s="114"/>
      <c r="AA11" s="114"/>
      <c r="AB11" s="114"/>
      <c r="AC11" s="119"/>
      <c r="AD11" s="187">
        <f t="shared" si="0"/>
        <v>0</v>
      </c>
      <c r="AE11" s="51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29"/>
      <c r="N12" s="118"/>
      <c r="O12" s="124"/>
      <c r="P12" s="118"/>
      <c r="Q12" s="114"/>
      <c r="R12" s="189"/>
      <c r="S12" s="124"/>
      <c r="T12" s="118"/>
      <c r="U12" s="114"/>
      <c r="V12" s="114"/>
      <c r="W12" s="124"/>
      <c r="X12" s="124"/>
      <c r="Y12" s="118"/>
      <c r="Z12" s="114"/>
      <c r="AA12" s="114"/>
      <c r="AB12" s="114"/>
      <c r="AC12" s="119"/>
      <c r="AD12" s="187">
        <f t="shared" si="0"/>
        <v>0</v>
      </c>
      <c r="AE12" s="51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29"/>
      <c r="N13" s="118"/>
      <c r="O13" s="124"/>
      <c r="P13" s="118"/>
      <c r="Q13" s="114"/>
      <c r="R13" s="134"/>
      <c r="S13" s="124"/>
      <c r="T13" s="118"/>
      <c r="U13" s="114"/>
      <c r="V13" s="114"/>
      <c r="W13" s="124"/>
      <c r="X13" s="124"/>
      <c r="Y13" s="118"/>
      <c r="Z13" s="114"/>
      <c r="AA13" s="114"/>
      <c r="AB13" s="114"/>
      <c r="AC13" s="119"/>
      <c r="AD13" s="187">
        <f t="shared" si="0"/>
        <v>0</v>
      </c>
      <c r="AE13" s="51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29"/>
      <c r="N14" s="118"/>
      <c r="O14" s="124"/>
      <c r="P14" s="118"/>
      <c r="Q14" s="114"/>
      <c r="R14" s="124"/>
      <c r="S14" s="124"/>
      <c r="T14" s="118"/>
      <c r="U14" s="114"/>
      <c r="V14" s="114"/>
      <c r="W14" s="124"/>
      <c r="X14" s="124"/>
      <c r="Y14" s="118"/>
      <c r="Z14" s="114"/>
      <c r="AA14" s="114"/>
      <c r="AB14" s="114"/>
      <c r="AC14" s="119"/>
      <c r="AD14" s="187">
        <f t="shared" si="0"/>
        <v>0</v>
      </c>
      <c r="AE14" s="51"/>
    </row>
    <row r="15" spans="1:31" x14ac:dyDescent="0.2">
      <c r="A15" s="47"/>
      <c r="B15" s="48"/>
      <c r="C15" s="49"/>
      <c r="D15" s="50"/>
      <c r="E15" s="118"/>
      <c r="F15" s="114"/>
      <c r="G15" s="114"/>
      <c r="H15" s="114"/>
      <c r="I15" s="114"/>
      <c r="J15" s="114"/>
      <c r="K15" s="124"/>
      <c r="L15" s="127"/>
      <c r="M15" s="129"/>
      <c r="N15" s="118"/>
      <c r="O15" s="124"/>
      <c r="P15" s="118"/>
      <c r="Q15" s="114"/>
      <c r="R15" s="124"/>
      <c r="S15" s="124"/>
      <c r="T15" s="118"/>
      <c r="U15" s="114"/>
      <c r="V15" s="114"/>
      <c r="W15" s="124"/>
      <c r="X15" s="124"/>
      <c r="Y15" s="118"/>
      <c r="Z15" s="114"/>
      <c r="AA15" s="114"/>
      <c r="AB15" s="114"/>
      <c r="AC15" s="119"/>
      <c r="AD15" s="187">
        <f t="shared" si="0"/>
        <v>0</v>
      </c>
      <c r="AE15" s="51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29"/>
      <c r="N16" s="118"/>
      <c r="O16" s="124"/>
      <c r="P16" s="118"/>
      <c r="Q16" s="114"/>
      <c r="R16" s="124"/>
      <c r="S16" s="124"/>
      <c r="T16" s="118"/>
      <c r="U16" s="114"/>
      <c r="V16" s="114"/>
      <c r="W16" s="124"/>
      <c r="X16" s="124"/>
      <c r="Y16" s="118"/>
      <c r="Z16" s="114"/>
      <c r="AA16" s="114"/>
      <c r="AB16" s="114"/>
      <c r="AC16" s="119"/>
      <c r="AD16" s="233">
        <f t="shared" si="0"/>
        <v>0</v>
      </c>
      <c r="AE16" s="51"/>
    </row>
    <row r="17" spans="1:31" x14ac:dyDescent="0.2">
      <c r="A17" s="47"/>
      <c r="B17" s="48"/>
      <c r="C17" s="49"/>
      <c r="D17" s="50"/>
      <c r="E17" s="118"/>
      <c r="F17" s="114"/>
      <c r="G17" s="114"/>
      <c r="H17" s="114"/>
      <c r="I17" s="114"/>
      <c r="J17" s="114"/>
      <c r="K17" s="124"/>
      <c r="L17" s="127"/>
      <c r="M17" s="129"/>
      <c r="N17" s="118"/>
      <c r="O17" s="124"/>
      <c r="P17" s="118"/>
      <c r="Q17" s="114"/>
      <c r="R17" s="124"/>
      <c r="S17" s="124"/>
      <c r="T17" s="118"/>
      <c r="U17" s="114"/>
      <c r="V17" s="114"/>
      <c r="W17" s="124"/>
      <c r="X17" s="124"/>
      <c r="Y17" s="118"/>
      <c r="Z17" s="114"/>
      <c r="AA17" s="114"/>
      <c r="AB17" s="114"/>
      <c r="AC17" s="119"/>
      <c r="AD17" s="233">
        <f t="shared" si="0"/>
        <v>0</v>
      </c>
      <c r="AE17" s="51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233">
        <f t="shared" si="0"/>
        <v>0</v>
      </c>
      <c r="AE18" s="51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233">
        <f t="shared" si="0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233">
        <f t="shared" si="0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233">
        <f t="shared" si="0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233">
        <f t="shared" si="0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233">
        <f t="shared" si="0"/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233">
        <f t="shared" si="0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233">
        <f t="shared" si="0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233">
        <f t="shared" si="0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233">
        <f t="shared" si="0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233">
        <f t="shared" si="0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233">
        <f t="shared" si="0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233">
        <f t="shared" si="0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233">
        <f t="shared" si="0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233">
        <f t="shared" si="0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233">
        <f t="shared" si="0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233">
        <f t="shared" si="0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233">
        <f t="shared" si="0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233">
        <f t="shared" si="0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233">
        <f t="shared" si="0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233">
        <f t="shared" si="0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233">
        <f t="shared" si="0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233">
        <f t="shared" si="0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233">
        <f t="shared" si="0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233">
        <f t="shared" si="0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233">
        <f t="shared" si="0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233">
        <f t="shared" si="0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233">
        <f t="shared" si="0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233">
        <f t="shared" si="0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233">
        <f t="shared" si="0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233">
        <f t="shared" si="0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233">
        <f t="shared" si="0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233">
        <f t="shared" si="0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233">
        <f t="shared" si="0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233">
        <f t="shared" si="0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233">
        <f t="shared" si="0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233">
        <f t="shared" si="0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233">
        <f t="shared" si="0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233">
        <f t="shared" si="0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233">
        <f t="shared" si="0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233">
        <f t="shared" si="0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233">
        <f t="shared" si="0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233">
        <f t="shared" si="0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233">
        <f t="shared" si="0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233">
        <f t="shared" si="0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233">
        <f t="shared" si="0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233">
        <f t="shared" si="0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233">
        <f t="shared" si="0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233">
        <f t="shared" si="0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233">
        <f t="shared" si="0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233">
        <f t="shared" si="0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233">
        <f t="shared" si="0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233">
        <f t="shared" si="0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233">
        <f t="shared" si="0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233">
        <f t="shared" si="0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233">
        <f t="shared" si="0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233">
        <f t="shared" ref="AD74:AD137" si="1">SUM(E74:AC74)+-O74+-M74</f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233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233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233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233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233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233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233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233">
        <f t="shared" si="1"/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233">
        <f t="shared" si="1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233">
        <f t="shared" si="1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233">
        <f t="shared" si="1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233">
        <f t="shared" si="1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233">
        <f t="shared" si="1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233">
        <f t="shared" si="1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233">
        <f t="shared" si="1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233">
        <f t="shared" si="1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233">
        <f t="shared" si="1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233">
        <f t="shared" si="1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233">
        <f t="shared" si="1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233">
        <f t="shared" si="1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233">
        <f t="shared" si="1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233">
        <f t="shared" si="1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233">
        <f t="shared" si="1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233">
        <f t="shared" si="1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233">
        <f t="shared" si="1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233">
        <f t="shared" si="1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233">
        <f t="shared" si="1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233">
        <f t="shared" si="1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233">
        <f t="shared" si="1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233">
        <f t="shared" si="1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233">
        <f t="shared" si="1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233">
        <f t="shared" si="1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233">
        <f t="shared" si="1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233">
        <f t="shared" si="1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233">
        <f t="shared" si="1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233">
        <f t="shared" si="1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233">
        <f t="shared" si="1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233">
        <f t="shared" si="1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233">
        <f t="shared" si="1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233">
        <f t="shared" si="1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233">
        <f t="shared" si="1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233">
        <f t="shared" si="1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233">
        <f t="shared" si="1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233">
        <f t="shared" si="1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233">
        <f t="shared" si="1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233">
        <f t="shared" si="1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233">
        <f t="shared" si="1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233">
        <f t="shared" si="1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233">
        <f t="shared" si="1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233">
        <f t="shared" si="1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233">
        <f t="shared" si="1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233">
        <f t="shared" si="1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233">
        <f t="shared" si="1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233">
        <f t="shared" si="1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233">
        <f t="shared" si="1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233">
        <f t="shared" si="1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233">
        <f t="shared" si="1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233">
        <f t="shared" si="1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233">
        <f t="shared" si="1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233">
        <f t="shared" si="1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233">
        <f t="shared" si="1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233">
        <f t="shared" si="1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233">
        <f t="shared" si="1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233">
        <f t="shared" ref="AD138:AD201" si="2">SUM(E138:AC138)+-O138+-M138</f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233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233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233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233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233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233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233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233">
        <f t="shared" si="2"/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233">
        <f t="shared" si="2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233">
        <f t="shared" si="2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233">
        <f t="shared" si="2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233">
        <f t="shared" si="2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233">
        <f t="shared" si="2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233">
        <f t="shared" si="2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233">
        <f t="shared" si="2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233">
        <f t="shared" si="2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233">
        <f t="shared" si="2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233">
        <f t="shared" si="2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233">
        <f t="shared" si="2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233">
        <f t="shared" si="2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233">
        <f t="shared" si="2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233">
        <f t="shared" si="2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233">
        <f t="shared" si="2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233">
        <f t="shared" si="2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233">
        <f t="shared" si="2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233">
        <f t="shared" si="2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233">
        <f t="shared" si="2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233">
        <f t="shared" si="2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233">
        <f t="shared" si="2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233">
        <f t="shared" si="2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233">
        <f t="shared" si="2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233">
        <f t="shared" si="2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233">
        <f t="shared" si="2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233">
        <f t="shared" si="2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233">
        <f t="shared" si="2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233">
        <f t="shared" si="2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233">
        <f t="shared" si="2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233">
        <f t="shared" si="2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233">
        <f t="shared" si="2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233">
        <f t="shared" si="2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233">
        <f t="shared" si="2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233">
        <f t="shared" si="2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233">
        <f t="shared" si="2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233">
        <f t="shared" si="2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233">
        <f t="shared" si="2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233">
        <f t="shared" si="2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233">
        <f t="shared" si="2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233">
        <f t="shared" si="2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233">
        <f t="shared" si="2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233">
        <f t="shared" si="2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233">
        <f t="shared" si="2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233">
        <f t="shared" si="2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233">
        <f t="shared" si="2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233">
        <f t="shared" si="2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233">
        <f t="shared" si="2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233">
        <f t="shared" si="2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233">
        <f t="shared" si="2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233">
        <f t="shared" si="2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233">
        <f t="shared" si="2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233">
        <f t="shared" si="2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233">
        <f t="shared" si="2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233">
        <f t="shared" si="2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233">
        <f t="shared" si="2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233">
        <f t="shared" ref="AD202:AD265" si="3">SUM(E202:AC202)+-O202+-M202</f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233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233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233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233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233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233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233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233">
        <f t="shared" si="3"/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233">
        <f t="shared" si="3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233">
        <f t="shared" si="3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233">
        <f t="shared" si="3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233">
        <f t="shared" si="3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233">
        <f t="shared" si="3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233">
        <f t="shared" si="3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233">
        <f t="shared" si="3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233">
        <f t="shared" si="3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233">
        <f t="shared" si="3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233">
        <f t="shared" si="3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233">
        <f t="shared" si="3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233">
        <f t="shared" si="3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233">
        <f t="shared" si="3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233">
        <f t="shared" si="3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233">
        <f t="shared" si="3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233">
        <f t="shared" si="3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233">
        <f t="shared" si="3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233">
        <f t="shared" si="3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233">
        <f t="shared" si="3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233">
        <f t="shared" si="3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233">
        <f t="shared" si="3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233">
        <f t="shared" si="3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233">
        <f t="shared" si="3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233">
        <f t="shared" si="3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233">
        <f t="shared" si="3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233">
        <f t="shared" si="3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233">
        <f t="shared" si="3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233">
        <f t="shared" si="3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233">
        <f t="shared" si="3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233">
        <f t="shared" si="3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233">
        <f t="shared" si="3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233">
        <f t="shared" si="3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233">
        <f t="shared" si="3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233">
        <f t="shared" si="3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233">
        <f t="shared" si="3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233">
        <f t="shared" si="3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233">
        <f t="shared" si="3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233">
        <f t="shared" si="3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233">
        <f t="shared" si="3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233">
        <f t="shared" si="3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233">
        <f t="shared" si="3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233">
        <f t="shared" si="3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233">
        <f t="shared" si="3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233">
        <f t="shared" si="3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233">
        <f t="shared" si="3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233">
        <f t="shared" si="3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233">
        <f t="shared" si="3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233">
        <f t="shared" si="3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233">
        <f t="shared" si="3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233">
        <f t="shared" si="3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233">
        <f t="shared" si="3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233">
        <f t="shared" si="3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233">
        <f t="shared" si="3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233">
        <f t="shared" si="3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233">
        <f t="shared" si="3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233">
        <f t="shared" ref="AD266:AD267" si="4">SUM(E266:AC266)+-O266+-M266</f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233">
        <f t="shared" si="4"/>
        <v>0</v>
      </c>
      <c r="AE267" s="51"/>
    </row>
    <row r="268" spans="1:31" customFormat="1" ht="18.75" thickBot="1" x14ac:dyDescent="0.3">
      <c r="A268" s="217" t="s">
        <v>35</v>
      </c>
      <c r="B268" s="217" t="s">
        <v>35</v>
      </c>
      <c r="C268" s="218" t="s">
        <v>88</v>
      </c>
      <c r="D268" s="219" t="s">
        <v>35</v>
      </c>
      <c r="E268" s="220">
        <f t="shared" ref="E268:N268" si="5">SUM(E10:E267)</f>
        <v>0</v>
      </c>
      <c r="F268" s="221">
        <f t="shared" si="5"/>
        <v>0</v>
      </c>
      <c r="G268" s="221">
        <f t="shared" si="5"/>
        <v>0</v>
      </c>
      <c r="H268" s="221">
        <f t="shared" si="5"/>
        <v>0</v>
      </c>
      <c r="I268" s="221">
        <f t="shared" si="5"/>
        <v>0</v>
      </c>
      <c r="J268" s="221">
        <f t="shared" si="5"/>
        <v>0</v>
      </c>
      <c r="K268" s="222">
        <f t="shared" si="5"/>
        <v>0</v>
      </c>
      <c r="L268" s="223">
        <f t="shared" si="5"/>
        <v>0</v>
      </c>
      <c r="M268" s="222">
        <v>0</v>
      </c>
      <c r="N268" s="220">
        <f t="shared" si="5"/>
        <v>0</v>
      </c>
      <c r="O268" s="222">
        <v>0</v>
      </c>
      <c r="P268" s="223">
        <f t="shared" ref="P268:AD268" si="6">SUM(P10:P267)</f>
        <v>0</v>
      </c>
      <c r="Q268" s="222">
        <f t="shared" si="6"/>
        <v>0</v>
      </c>
      <c r="R268" s="222">
        <f t="shared" si="6"/>
        <v>0</v>
      </c>
      <c r="S268" s="223">
        <f t="shared" si="6"/>
        <v>0</v>
      </c>
      <c r="T268" s="224">
        <f t="shared" si="6"/>
        <v>0</v>
      </c>
      <c r="U268" s="221">
        <f t="shared" si="6"/>
        <v>0</v>
      </c>
      <c r="V268" s="221">
        <f t="shared" si="6"/>
        <v>0</v>
      </c>
      <c r="W268" s="221">
        <f t="shared" si="6"/>
        <v>0</v>
      </c>
      <c r="X268" s="222">
        <f t="shared" si="6"/>
        <v>0</v>
      </c>
      <c r="Y268" s="220">
        <f t="shared" si="6"/>
        <v>0</v>
      </c>
      <c r="Z268" s="220">
        <f>SUM(Z10:Z267)</f>
        <v>0</v>
      </c>
      <c r="AA268" s="220">
        <f t="shared" si="6"/>
        <v>0</v>
      </c>
      <c r="AB268" s="220">
        <f>SUM(AB10:AB267)</f>
        <v>0</v>
      </c>
      <c r="AC268" s="222">
        <f t="shared" si="6"/>
        <v>0</v>
      </c>
      <c r="AD268" s="225">
        <f t="shared" si="6"/>
        <v>0</v>
      </c>
      <c r="AE268" s="226" t="s">
        <v>89</v>
      </c>
    </row>
    <row r="269" spans="1:31" customFormat="1" ht="18.75" thickBot="1" x14ac:dyDescent="0.3">
      <c r="A269" s="217" t="s">
        <v>35</v>
      </c>
      <c r="B269" s="227" t="s">
        <v>35</v>
      </c>
      <c r="C269" s="228" t="s">
        <v>90</v>
      </c>
      <c r="D269" s="229" t="s">
        <v>35</v>
      </c>
      <c r="E269" s="230" t="str">
        <f>IMDIV(E268,$E$8)</f>
        <v>0</v>
      </c>
      <c r="F269" s="230" t="str">
        <f>IMDIV(F268,$F$8)</f>
        <v>0</v>
      </c>
      <c r="G269" s="230" t="str">
        <f>IMDIV(G268,$G$8)</f>
        <v>0</v>
      </c>
      <c r="H269" s="230" t="str">
        <f>IMDIV(H268,$H$8)</f>
        <v>0</v>
      </c>
      <c r="I269" s="230" t="str">
        <f>IMDIV(I268,$I$8)</f>
        <v>0</v>
      </c>
      <c r="J269" s="230" t="str">
        <f>IMDIV(J268,$J$8)</f>
        <v>0</v>
      </c>
      <c r="K269" s="230" t="str">
        <f>IMDIV(K268,$K$8)</f>
        <v>0</v>
      </c>
      <c r="L269" s="230" t="str">
        <f>IMDIV(L268,$L$8)</f>
        <v>0</v>
      </c>
      <c r="M269" s="230">
        <f>SUM(M10:M267)</f>
        <v>0</v>
      </c>
      <c r="N269" s="230" t="str">
        <f>IMDIV(N268,$N$8)</f>
        <v>0</v>
      </c>
      <c r="O269" s="230">
        <f>SUM(O10:O267)</f>
        <v>0</v>
      </c>
      <c r="P269" s="230" t="str">
        <f>IMDIV(P268,$P$8)</f>
        <v>0</v>
      </c>
      <c r="Q269" s="230" t="str">
        <f>IMDIV(Q268,$Q$8)</f>
        <v>0</v>
      </c>
      <c r="R269" s="230" t="str">
        <f>IMDIV(R268,$R$8)</f>
        <v>0</v>
      </c>
      <c r="S269" s="230" t="str">
        <f>IMDIV(S268,$S$8)</f>
        <v>0</v>
      </c>
      <c r="T269" s="230" t="str">
        <f>IMDIV(T268,$T$8)</f>
        <v>0</v>
      </c>
      <c r="U269" s="230" t="str">
        <f>IMDIV(U268,$U$8)</f>
        <v>0</v>
      </c>
      <c r="V269" s="230" t="str">
        <f>IMDIV(V268,$V$8)</f>
        <v>0</v>
      </c>
      <c r="W269" s="230" t="str">
        <f>IMDIV(W268,W$8)</f>
        <v>0</v>
      </c>
      <c r="X269" s="230" t="str">
        <f>IMDIV(X268,$X$8)</f>
        <v>0</v>
      </c>
      <c r="Y269" s="230" t="str">
        <f>IMDIV(Y268,$Y$8)</f>
        <v>0</v>
      </c>
      <c r="Z269" s="230" t="e">
        <f>IMDIV(Z268,$Z$8)</f>
        <v>#NUM!</v>
      </c>
      <c r="AA269" s="230" t="str">
        <f>IMDIV(AA268,$AA$8)</f>
        <v>0</v>
      </c>
      <c r="AB269" s="230" t="str">
        <f>IMDIV(AB268,$AB$8)</f>
        <v>0</v>
      </c>
      <c r="AC269" s="230" t="str">
        <f>IMDIV(AC268,$AC$8)</f>
        <v>0</v>
      </c>
      <c r="AD269" s="231" t="s">
        <v>89</v>
      </c>
      <c r="AE269" s="232">
        <f>SUM(AE10:AE267)</f>
        <v>0</v>
      </c>
    </row>
    <row r="272" spans="1:31" x14ac:dyDescent="0.2">
      <c r="A272" s="323" t="s">
        <v>91</v>
      </c>
      <c r="B272" s="323"/>
    </row>
  </sheetData>
  <mergeCells count="14">
    <mergeCell ref="A272:B272"/>
    <mergeCell ref="A3:C3"/>
    <mergeCell ref="L4:M5"/>
    <mergeCell ref="A1:AE1"/>
    <mergeCell ref="A2:AE2"/>
    <mergeCell ref="AD4:AD9"/>
    <mergeCell ref="P5:S5"/>
    <mergeCell ref="T5:X5"/>
    <mergeCell ref="D3:AC3"/>
    <mergeCell ref="E4:K5"/>
    <mergeCell ref="N4:O5"/>
    <mergeCell ref="P4:S4"/>
    <mergeCell ref="T4:X4"/>
    <mergeCell ref="Y4:AC4"/>
  </mergeCells>
  <pageMargins left="0.7" right="0.7" top="0.75" bottom="0.75" header="0.51180555555555551" footer="0.51180555555555551"/>
  <pageSetup paperSize="9" scale="47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22</vt:i4>
      </vt:variant>
      <vt:variant>
        <vt:lpstr>Nazwane zakresy</vt:lpstr>
      </vt:variant>
      <vt:variant>
        <vt:i4>11</vt:i4>
      </vt:variant>
    </vt:vector>
  </HeadingPairs>
  <TitlesOfParts>
    <vt:vector size="33" baseType="lpstr">
      <vt:lpstr>Arkusz2</vt:lpstr>
      <vt:lpstr>Arkusz3</vt:lpstr>
      <vt:lpstr>Instrukcja</vt:lpstr>
      <vt:lpstr>Pob</vt:lpstr>
      <vt:lpstr>K1</vt:lpstr>
      <vt:lpstr>K2</vt:lpstr>
      <vt:lpstr>K3</vt:lpstr>
      <vt:lpstr>K4</vt:lpstr>
      <vt:lpstr>K5</vt:lpstr>
      <vt:lpstr>K6</vt:lpstr>
      <vt:lpstr>K7</vt:lpstr>
      <vt:lpstr>K8</vt:lpstr>
      <vt:lpstr>Wp1</vt:lpstr>
      <vt:lpstr>Wp2</vt:lpstr>
      <vt:lpstr>Wp3</vt:lpstr>
      <vt:lpstr>Wp4</vt:lpstr>
      <vt:lpstr>Wp5</vt:lpstr>
      <vt:lpstr>Wp6</vt:lpstr>
      <vt:lpstr>Wp7</vt:lpstr>
      <vt:lpstr>Wp8</vt:lpstr>
      <vt:lpstr>Spec kon</vt:lpstr>
      <vt:lpstr>Całość</vt:lpstr>
      <vt:lpstr>Pob!Obszar_wydruku</vt:lpstr>
      <vt:lpstr>'Spec kon'!Obszar_wydruku</vt:lpstr>
      <vt:lpstr>'Wp1'!Obszar_wydruku</vt:lpstr>
      <vt:lpstr>'Wp2'!Obszar_wydruku</vt:lpstr>
      <vt:lpstr>'Wp3'!Obszar_wydruku</vt:lpstr>
      <vt:lpstr>'Wp4'!Obszar_wydruku</vt:lpstr>
      <vt:lpstr>'Wp5'!Obszar_wydruku</vt:lpstr>
      <vt:lpstr>'Wp6'!Obszar_wydruku</vt:lpstr>
      <vt:lpstr>'Wp7'!Obszar_wydruku</vt:lpstr>
      <vt:lpstr>'Wp8'!Obszar_wydruku</vt:lpstr>
      <vt:lpstr>Całość!Tytuły_wydruku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Marek Harasim</dc:creator>
  <cp:keywords/>
  <dc:description/>
  <cp:lastModifiedBy>księgowa</cp:lastModifiedBy>
  <cp:revision/>
  <cp:lastPrinted>2022-11-20T10:02:22Z</cp:lastPrinted>
  <dcterms:created xsi:type="dcterms:W3CDTF">2020-06-02T11:26:50Z</dcterms:created>
  <dcterms:modified xsi:type="dcterms:W3CDTF">2025-02-24T12:57:59Z</dcterms:modified>
  <cp:category/>
  <cp:contentStatus/>
</cp:coreProperties>
</file>